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8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OG 2021-2027\3-PROGRAMMATION (AAP - CPRA - COPIL)\AAP 2023\AAP modif juillet 2023 et annexes\"/>
    </mc:Choice>
  </mc:AlternateContent>
  <xr:revisionPtr revIDLastSave="0" documentId="11_2A1E0B97B8547DB4A70FAB0295910E5C2F50F9A5" xr6:coauthVersionLast="47" xr6:coauthVersionMax="47" xr10:uidLastSave="{00000000-0000-0000-0000-000000000000}"/>
  <bookViews>
    <workbookView xWindow="-105" yWindow="-105" windowWidth="23250" windowHeight="12570" tabRatio="874" firstSheet="7" activeTab="7" xr2:uid="{00000000-000D-0000-FFFF-FFFF00000000}"/>
  </bookViews>
  <sheets>
    <sheet name="Notice d'utilisation" sheetId="14" r:id="rId1"/>
    <sheet name="1 - Plan de financement global" sheetId="11" r:id="rId2"/>
    <sheet name="2 - Répartition partenaires" sheetId="5" r:id="rId3"/>
    <sheet name="3 - Plan de fi. chef de file" sheetId="12" r:id="rId4"/>
    <sheet name="4 - Plan de fi. partenaire 2 " sheetId="13" r:id="rId5"/>
    <sheet name="5 - Plan de fi. partenaire 3" sheetId="15" r:id="rId6"/>
    <sheet name="6 - Plan de fi. partenaire 4" sheetId="16" r:id="rId7"/>
    <sheet name="7 - Plan de fi. partenaire 5" sheetId="17" r:id="rId8"/>
    <sheet name="Actualisation" sheetId="20" state="hidden" r:id="rId9"/>
  </sheets>
  <externalReferences>
    <externalReference r:id="rId10"/>
  </externalReferences>
  <definedNames>
    <definedName name="_ftn1" localSheetId="2">'2 - Répartition partenaires'!#REF!</definedName>
    <definedName name="_ftn2" localSheetId="2">'2 - Répartition partenaires'!#REF!</definedName>
    <definedName name="_ftn3" localSheetId="2">'2 - Répartition partenaires'!#REF!</definedName>
    <definedName name="_ftnref1" localSheetId="2">'2 - Répartition partenaires'!#REF!</definedName>
    <definedName name="_ftnref2" localSheetId="2">'2 - Répartition partenaires'!#REF!</definedName>
    <definedName name="_ftnref3" localSheetId="2">'2 - Répartition partenaires'!#REF!</definedName>
    <definedName name="BSCU_DS">'[1]Plan de financement global'!#REF!</definedName>
    <definedName name="_xlnm.Print_Area" localSheetId="2">'2 - Répartition partenaires'!$A$1:$K$17</definedName>
    <definedName name="_xlnm.Print_Area" localSheetId="3">'3 - Plan de fi. chef de file'!$A$1:$K$41</definedName>
    <definedName name="_xlnm.Print_Area" localSheetId="4">'4 - Plan de fi. partenaire 2 '!$A$1:$J$41</definedName>
    <definedName name="_xlnm.Print_Area" localSheetId="5">'5 - Plan de fi. partenaire 3'!$A$1:$J$41</definedName>
    <definedName name="_xlnm.Print_Area" localSheetId="6">'6 - Plan de fi. partenaire 4'!$A$1:$J$41</definedName>
    <definedName name="_xlnm.Print_Area" localSheetId="7">'7 - Plan de fi. partenaire 5'!$A$1:$J$41</definedName>
    <definedName name="_xlnm.Print_Area" localSheetId="0">'Notice d''utilisation'!$A$1:$J$44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7" l="1"/>
  <c r="C15" i="16"/>
  <c r="C15" i="15"/>
  <c r="C15" i="13"/>
  <c r="C11" i="17"/>
  <c r="C11" i="16"/>
  <c r="C11" i="15"/>
  <c r="C11" i="13"/>
  <c r="C15" i="12"/>
  <c r="C11" i="12"/>
  <c r="H15" i="5" l="1"/>
  <c r="G16" i="5"/>
  <c r="E38" i="17" s="1"/>
  <c r="H38" i="17" s="1"/>
  <c r="F16" i="5"/>
  <c r="E38" i="16" s="1"/>
  <c r="H38" i="16" s="1"/>
  <c r="E16" i="5"/>
  <c r="E38" i="15" s="1"/>
  <c r="H38" i="15" s="1"/>
  <c r="D16" i="5"/>
  <c r="E38" i="13" s="1"/>
  <c r="H38" i="13" s="1"/>
  <c r="C16" i="5"/>
  <c r="E38" i="12" s="1"/>
  <c r="H38" i="12" s="1"/>
  <c r="C13" i="11"/>
  <c r="C38" i="11"/>
  <c r="C49" i="11" s="1"/>
  <c r="C50" i="11" s="1"/>
  <c r="C40" i="11"/>
  <c r="C13" i="12"/>
  <c r="C13" i="13"/>
  <c r="C13" i="15"/>
  <c r="C13" i="16"/>
  <c r="C13" i="17"/>
  <c r="C6" i="5"/>
  <c r="C33" i="11"/>
  <c r="C32" i="11"/>
  <c r="C30" i="11"/>
  <c r="C29" i="11"/>
  <c r="C28" i="11"/>
  <c r="C27" i="11" s="1"/>
  <c r="C26" i="11"/>
  <c r="C25" i="11"/>
  <c r="C24" i="11"/>
  <c r="H16" i="5" l="1"/>
  <c r="C23" i="11"/>
  <c r="C51" i="11"/>
  <c r="C52" i="11"/>
  <c r="C53" i="11"/>
  <c r="D36" i="17"/>
  <c r="C36" i="17"/>
  <c r="C27" i="17"/>
  <c r="C23" i="17"/>
  <c r="D20" i="17"/>
  <c r="C20" i="17"/>
  <c r="D36" i="16"/>
  <c r="C36" i="16"/>
  <c r="C27" i="16"/>
  <c r="C23" i="16"/>
  <c r="D20" i="16"/>
  <c r="C20" i="16"/>
  <c r="D36" i="15"/>
  <c r="C36" i="15"/>
  <c r="C27" i="15"/>
  <c r="C23" i="15"/>
  <c r="D20" i="15"/>
  <c r="C20" i="15"/>
  <c r="D36" i="13"/>
  <c r="C36" i="13"/>
  <c r="D20" i="13"/>
  <c r="C20" i="13"/>
  <c r="D36" i="12"/>
  <c r="C36" i="12"/>
  <c r="D20" i="12"/>
  <c r="C20" i="12"/>
  <c r="B11" i="5"/>
  <c r="C44" i="11" l="1"/>
  <c r="C46" i="11" s="1"/>
  <c r="C22" i="11" s="1"/>
  <c r="C31" i="11" s="1"/>
  <c r="C27" i="13" l="1"/>
  <c r="C23" i="13"/>
  <c r="C27" i="12"/>
  <c r="C23" i="12"/>
  <c r="C8" i="5" l="1"/>
  <c r="C4" i="5"/>
  <c r="H14" i="5" l="1"/>
  <c r="I14" i="5" s="1"/>
  <c r="C34" i="11" l="1"/>
  <c r="D13" i="5" l="1"/>
  <c r="F13" i="5"/>
  <c r="G13" i="5"/>
  <c r="C38" i="17" s="1"/>
  <c r="C34" i="17" s="1"/>
  <c r="H34" i="17" s="1"/>
  <c r="E13" i="5"/>
  <c r="C38" i="15" s="1"/>
  <c r="C13" i="5"/>
  <c r="C38" i="12" s="1"/>
  <c r="D24" i="11"/>
  <c r="E34" i="11"/>
  <c r="C38" i="16"/>
  <c r="D22" i="11"/>
  <c r="D31" i="11"/>
  <c r="D23" i="11"/>
  <c r="D33" i="11"/>
  <c r="D27" i="11"/>
  <c r="D25" i="11"/>
  <c r="D26" i="11"/>
  <c r="D29" i="11"/>
  <c r="C38" i="13"/>
  <c r="C22" i="13" s="1"/>
  <c r="D30" i="11"/>
  <c r="D28" i="11"/>
  <c r="D32" i="11"/>
  <c r="D34" i="11" l="1"/>
  <c r="H13" i="5"/>
  <c r="I13" i="5" s="1"/>
  <c r="D14" i="5"/>
  <c r="H22" i="13" s="1"/>
  <c r="C22" i="12"/>
  <c r="C14" i="5" s="1"/>
  <c r="C34" i="13"/>
  <c r="H34" i="13" s="1"/>
  <c r="C22" i="17"/>
  <c r="C22" i="16"/>
  <c r="C34" i="16"/>
  <c r="H34" i="16" s="1"/>
  <c r="C34" i="15"/>
  <c r="H34" i="15" s="1"/>
  <c r="C22" i="15"/>
  <c r="C31" i="16" l="1"/>
  <c r="D31" i="16" s="1"/>
  <c r="F14" i="5"/>
  <c r="H22" i="16" s="1"/>
  <c r="C31" i="17"/>
  <c r="D31" i="17" s="1"/>
  <c r="G14" i="5"/>
  <c r="H22" i="17" s="1"/>
  <c r="C31" i="15"/>
  <c r="D31" i="15" s="1"/>
  <c r="E14" i="5"/>
  <c r="H22" i="15" s="1"/>
  <c r="H22" i="12"/>
  <c r="C31" i="12"/>
  <c r="D22" i="16"/>
  <c r="D28" i="15"/>
  <c r="D30" i="15"/>
  <c r="D29" i="15"/>
  <c r="D23" i="15"/>
  <c r="D25" i="15"/>
  <c r="D27" i="15"/>
  <c r="D24" i="15"/>
  <c r="D26" i="15"/>
  <c r="D32" i="15"/>
  <c r="D33" i="15"/>
  <c r="D22" i="15"/>
  <c r="D22" i="17"/>
  <c r="D23" i="16"/>
  <c r="D27" i="16"/>
  <c r="D25" i="16"/>
  <c r="D24" i="16"/>
  <c r="D33" i="16"/>
  <c r="D32" i="16"/>
  <c r="D29" i="16"/>
  <c r="D30" i="16"/>
  <c r="D26" i="16"/>
  <c r="D28" i="16"/>
  <c r="D24" i="17"/>
  <c r="D33" i="17"/>
  <c r="D32" i="17"/>
  <c r="D28" i="17"/>
  <c r="D25" i="17"/>
  <c r="D23" i="17"/>
  <c r="D30" i="17"/>
  <c r="D29" i="17"/>
  <c r="D26" i="17"/>
  <c r="D27" i="17"/>
  <c r="D28" i="13"/>
  <c r="D29" i="13"/>
  <c r="D23" i="13"/>
  <c r="D26" i="13"/>
  <c r="D33" i="13"/>
  <c r="D25" i="13"/>
  <c r="D30" i="13"/>
  <c r="D27" i="13"/>
  <c r="D32" i="13"/>
  <c r="D24" i="13"/>
  <c r="D22" i="13"/>
  <c r="C31" i="13"/>
  <c r="D31" i="13" s="1"/>
  <c r="C34" i="12" l="1"/>
  <c r="D31" i="12" s="1"/>
  <c r="D34" i="17"/>
  <c r="D34" i="15"/>
  <c r="D34" i="16"/>
  <c r="D34" i="13"/>
  <c r="H34" i="12" l="1"/>
  <c r="D33" i="12"/>
  <c r="D29" i="12"/>
  <c r="D30" i="12"/>
  <c r="D28" i="12"/>
  <c r="D27" i="12"/>
  <c r="D24" i="12"/>
  <c r="D25" i="12"/>
  <c r="D32" i="12"/>
  <c r="D26" i="12"/>
  <c r="D23" i="12"/>
  <c r="D22" i="12"/>
  <c r="D34" i="12" l="1"/>
</calcChain>
</file>

<file path=xl/sharedStrings.xml><?xml version="1.0" encoding="utf-8"?>
<sst xmlns="http://schemas.openxmlformats.org/spreadsheetml/2006/main" count="251" uniqueCount="118">
  <si>
    <t>NOTICE D'UTILISATION DU PLAN DE FINANCEMENT COLLABORATIF</t>
  </si>
  <si>
    <t>A lire attentivement avant votre saisie</t>
  </si>
  <si>
    <t>NE REMPLIR QUE LES CELLULES ENCADREES EN ROUGE</t>
  </si>
  <si>
    <t>1 - ONGLET PLAN DE FINANCEMENT GLOBAL</t>
  </si>
  <si>
    <t>① Mettre le nom du projet.</t>
  </si>
  <si>
    <t>② Mettre le numéro de dossier Synergie.</t>
  </si>
  <si>
    <t>③ Mettre la date de début de réalisation de l'opération.</t>
  </si>
  <si>
    <t>④ Sélectionner le type d'action dans la barre déroulante.</t>
  </si>
  <si>
    <t>⑤ Mettre le nombre de participants du projet.</t>
  </si>
  <si>
    <t>2/ ONGLET REPARTITION PARTENAIRES</t>
  </si>
  <si>
    <t>⑥ Mettre le nom des différentes structures.</t>
  </si>
  <si>
    <t>⑦ Mettre le nombre de participants.</t>
  </si>
  <si>
    <t>3/ ONGLET PLAN DE FINANCEMENT CHEF DE FILE</t>
  </si>
  <si>
    <t>⑧ Mettre les libéllés et les montants des autres financements publics si existants.</t>
  </si>
  <si>
    <t>⑨ Mettre les libéllés et les montants des financements externes si existants.</t>
  </si>
  <si>
    <t>⑩ Mettre le montant des recettes générées par le projet si existants.</t>
  </si>
  <si>
    <t>⑪ Mettre le montant des apports en nature si existants.</t>
  </si>
  <si>
    <t>4/ ONGLET PLAN DE FINANCEMENT PARTENAIRE 2</t>
  </si>
  <si>
    <t>⑫ Mettre les libéllés et les montants des autres financements publics si existants.</t>
  </si>
  <si>
    <t>⑬ Mettre les libéllés et les montants des financements externes si existants.</t>
  </si>
  <si>
    <t>⑭ Mettre le montant des recettes générées par le projet si existants.</t>
  </si>
  <si>
    <t>⑮ Mettre le montant des apports en nature si existants.</t>
  </si>
  <si>
    <t>5/ ONGLET PLAN DE FINANCEMENT PARTENAIRE 3</t>
  </si>
  <si>
    <t>⑯ Mettre les libéllés et les montants des autres financements publics si existants.</t>
  </si>
  <si>
    <t>⑰ Mettre les libéllés et les montants des financements externes si existants.</t>
  </si>
  <si>
    <t>⑱ Mettre le montant des recettes générées par le projet si existants.</t>
  </si>
  <si>
    <t>⑲ Mettre le montant des apports en nature si existants.</t>
  </si>
  <si>
    <t>6/ ONGLET PLAN DE FINANCEMENT PARTENAIRE 4</t>
  </si>
  <si>
    <t>⑳ Mettre les libéllés et les montants des autres financements publics si existants.</t>
  </si>
  <si>
    <t>㉑ Mettre les libéllés et les montants des financements externes si existants.</t>
  </si>
  <si>
    <t>㉒ Mettre le montant des recettes générées par le projet si existants.</t>
  </si>
  <si>
    <t>㉓ Mettre le montant des apports en nature si existants.</t>
  </si>
  <si>
    <t>7/ ONGLET PLAN DE FINANCEMENT PARTENAIRE 5</t>
  </si>
  <si>
    <t>㉔ Mettre les libéllés et les montants des autres financements publics si existants.</t>
  </si>
  <si>
    <t>㉕ Mettre les libéllés et les montants des financements externes si existants.</t>
  </si>
  <si>
    <t>㉖ Mettre le montant des recettes générées par le projet si existants.</t>
  </si>
  <si>
    <t>㉗ Mettre le montant des apports en nature si existants.</t>
  </si>
  <si>
    <t xml:space="preserve">Annexe à la convention attributive d'une aide européenne PROJET COLLABORATIF
Plan de financement du projet </t>
  </si>
  <si>
    <t>Intitulé du projet</t>
  </si>
  <si>
    <t>① Mettre le nom du projet</t>
  </si>
  <si>
    <t>Porteur de projet</t>
  </si>
  <si>
    <t>Numéro de dossier SYNERGIE</t>
  </si>
  <si>
    <t>② Mettre le numéro de dossier Synergie</t>
  </si>
  <si>
    <t xml:space="preserve">Présentation </t>
  </si>
  <si>
    <t>en TTC</t>
  </si>
  <si>
    <t>en HT</t>
  </si>
  <si>
    <t>Un cofinancement par ligne</t>
  </si>
  <si>
    <t>Ressources prévisionnelles</t>
  </si>
  <si>
    <t>Financeurs</t>
  </si>
  <si>
    <t>€</t>
  </si>
  <si>
    <t>%</t>
  </si>
  <si>
    <t>1. Fonds européens (FSE+ / FEDER)</t>
  </si>
  <si>
    <t>2. Autres financements publics *
(Région, Etat, départements, EPCI, communes, établissements publics…)</t>
  </si>
  <si>
    <t>3. Financements externes privés</t>
  </si>
  <si>
    <t>4. Autofinancement (fonds propres)</t>
  </si>
  <si>
    <t>5. Recettes générées par le projet</t>
  </si>
  <si>
    <t>6. Apport en nature (terrains, immeubles, biens d'équipement, bénévolat...)</t>
  </si>
  <si>
    <t>Total des ressources</t>
  </si>
  <si>
    <t>Check si les ressources sont égales aux dépenses</t>
  </si>
  <si>
    <t xml:space="preserve">Date de début de réalisation de l'opération : </t>
  </si>
  <si>
    <t>③ Mettre la date de début de réalisation de l'opération</t>
  </si>
  <si>
    <t>Millésime du BSCU :</t>
  </si>
  <si>
    <t>Dépenses prévisionnelles</t>
  </si>
  <si>
    <t>Type D'actions</t>
  </si>
  <si>
    <t>Type 3 - Classe renforcée</t>
  </si>
  <si>
    <t>④Sélectionner le type d'action dans la barre déroulante</t>
  </si>
  <si>
    <t>BSCU</t>
  </si>
  <si>
    <t>Nombre de participants</t>
  </si>
  <si>
    <t>⑤ Mettre le nombre de participants du projet</t>
  </si>
  <si>
    <t>Total des dépenses prévisionnelle</t>
  </si>
  <si>
    <t xml:space="preserve">Valeur actualisée applicable </t>
  </si>
  <si>
    <t xml:space="preserve">Période couverte </t>
  </si>
  <si>
    <t>Type 1 - Accompagnement ponctuel</t>
  </si>
  <si>
    <t>Type 2 - Accompagnement individualisé</t>
  </si>
  <si>
    <t>Répartition de la part FSE+</t>
  </si>
  <si>
    <t>Chef de file
Partenaire 1</t>
  </si>
  <si>
    <t>Partenaire 2</t>
  </si>
  <si>
    <t>Partenaire 3</t>
  </si>
  <si>
    <t>Partenaire 4</t>
  </si>
  <si>
    <t>Partenaire 5</t>
  </si>
  <si>
    <t>Total</t>
  </si>
  <si>
    <t>Structure</t>
  </si>
  <si>
    <t>⑥ Mettre le nom des différentes structures</t>
  </si>
  <si>
    <t>Total ressource</t>
  </si>
  <si>
    <t>Répartition FSE+</t>
  </si>
  <si>
    <t>NB participants</t>
  </si>
  <si>
    <t>⑦ Mettre le nombre de participants</t>
  </si>
  <si>
    <t>Clé de répartion</t>
  </si>
  <si>
    <t>Plan de financement du chef de file</t>
  </si>
  <si>
    <t>Clef de répartition utilisée, le cas échéant *
%</t>
  </si>
  <si>
    <t>Commentaires et explications le cas échéant</t>
  </si>
  <si>
    <t>⑧ Mettre les libéllés et les montants des autres financements publics si existants</t>
  </si>
  <si>
    <t>⑨ Mettre les libéllés et les montants des financements externes si existants</t>
  </si>
  <si>
    <t>⑩ Mettre le montant des recettes générées par le projet si existants</t>
  </si>
  <si>
    <t>⑪ Mettre le montant des apports en nature si existants</t>
  </si>
  <si>
    <t>Plan de financement du partenaire 2</t>
  </si>
  <si>
    <t>Partenaire de projet</t>
  </si>
  <si>
    <t>⑫ Mettre les libéllés et les montants des autres financements publics si existants</t>
  </si>
  <si>
    <t>⑬ Mettre les libéllés et les montants des financements externes si existants</t>
  </si>
  <si>
    <t>⑭ Mettre le montant des recettes générées par le projet si existants</t>
  </si>
  <si>
    <t>⑮ Mettre le montant des apports en nature si existants</t>
  </si>
  <si>
    <t>⑯ Mettre les libéllés et les montants des autres financements publics si existants</t>
  </si>
  <si>
    <t>⑰ Mettre les libéllés et les montants des financements externes si existants</t>
  </si>
  <si>
    <t>⑱ Mettre le montant des recettes générées par le projet si existants</t>
  </si>
  <si>
    <t>⑲ Mettre le montant des apports en nature si existants</t>
  </si>
  <si>
    <t>⑳ Mettre les libéllés et les montants des autres financements publics si existants</t>
  </si>
  <si>
    <t>㉑ Mettre les libéllés et les montants des financements externes si existants</t>
  </si>
  <si>
    <t>㉒ Mettre le montant des recettes générées par le projet si existants</t>
  </si>
  <si>
    <t>㉓ Mettre le montant des apports en nature si existants</t>
  </si>
  <si>
    <t>㉔ Mettre les libéllés et les montants des autres financements publics si existants</t>
  </si>
  <si>
    <t>㉕ Mettre les libéllés et les montants des financements externes si existants</t>
  </si>
  <si>
    <t>㉖ Mettre le montant des recettes générées par le projet si existants</t>
  </si>
  <si>
    <t>㉗ Mettre le montant des apports en nature si existants</t>
  </si>
  <si>
    <t>du 01/01/2021 au 30/06/2022</t>
  </si>
  <si>
    <t>du 01/07/2022 au 30/06/2023</t>
  </si>
  <si>
    <t>du 01/07/2023 au 31/12/2023</t>
  </si>
  <si>
    <t>du 01/01/2024  jusqu'à la prochaine actualisation</t>
  </si>
  <si>
    <t>Type 3-a - Classe renforcée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</si>
</sst>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#,##0.00\ &quot;€&quot;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11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40">
    <xf numFmtId="0" fontId="0" fillId="0" borderId="0" xfId="0"/>
    <xf numFmtId="0" fontId="13" fillId="2" borderId="0" xfId="2" applyFont="1" applyFill="1"/>
    <xf numFmtId="0" fontId="9" fillId="2" borderId="0" xfId="2" applyFont="1" applyFill="1"/>
    <xf numFmtId="0" fontId="9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vertical="center" wrapText="1"/>
    </xf>
    <xf numFmtId="0" fontId="8" fillId="2" borderId="0" xfId="2" applyFill="1"/>
    <xf numFmtId="0" fontId="8" fillId="2" borderId="0" xfId="2" applyFill="1" applyAlignment="1">
      <alignment horizontal="right"/>
    </xf>
    <xf numFmtId="0" fontId="13" fillId="2" borderId="0" xfId="2" applyFont="1" applyFill="1" applyAlignment="1">
      <alignment horizontal="center" vertical="center"/>
    </xf>
    <xf numFmtId="4" fontId="13" fillId="2" borderId="0" xfId="2" applyNumberFormat="1" applyFont="1" applyFill="1"/>
    <xf numFmtId="0" fontId="1" fillId="0" borderId="0" xfId="2" applyFont="1"/>
    <xf numFmtId="10" fontId="3" fillId="3" borderId="1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3" fillId="2" borderId="0" xfId="2" applyFont="1" applyFill="1" applyAlignment="1">
      <alignment horizontal="right" vertical="center" wrapText="1"/>
    </xf>
    <xf numFmtId="0" fontId="3" fillId="3" borderId="4" xfId="2" applyFont="1" applyFill="1" applyBorder="1" applyAlignment="1">
      <alignment vertical="center"/>
    </xf>
    <xf numFmtId="0" fontId="18" fillId="2" borderId="0" xfId="2" applyFont="1" applyFill="1"/>
    <xf numFmtId="0" fontId="12" fillId="0" borderId="0" xfId="2" applyFont="1" applyAlignment="1">
      <alignment horizontal="center" vertical="center"/>
    </xf>
    <xf numFmtId="10" fontId="2" fillId="2" borderId="11" xfId="2" applyNumberFormat="1" applyFont="1" applyFill="1" applyBorder="1" applyAlignment="1">
      <alignment horizontal="right" vertical="center"/>
    </xf>
    <xf numFmtId="10" fontId="2" fillId="2" borderId="9" xfId="2" applyNumberFormat="1" applyFont="1" applyFill="1" applyBorder="1" applyAlignment="1">
      <alignment horizontal="right" vertical="center"/>
    </xf>
    <xf numFmtId="10" fontId="15" fillId="2" borderId="10" xfId="2" applyNumberFormat="1" applyFont="1" applyFill="1" applyBorder="1" applyAlignment="1">
      <alignment horizontal="right" vertical="center"/>
    </xf>
    <xf numFmtId="10" fontId="15" fillId="2" borderId="8" xfId="2" applyNumberFormat="1" applyFont="1" applyFill="1" applyBorder="1" applyAlignment="1">
      <alignment horizontal="right" vertical="center"/>
    </xf>
    <xf numFmtId="10" fontId="15" fillId="0" borderId="8" xfId="2" applyNumberFormat="1" applyFont="1" applyBorder="1" applyAlignment="1">
      <alignment horizontal="right" vertical="center"/>
    </xf>
    <xf numFmtId="10" fontId="6" fillId="2" borderId="11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horizontal="right"/>
    </xf>
    <xf numFmtId="10" fontId="2" fillId="2" borderId="4" xfId="5" applyNumberFormat="1" applyFont="1" applyFill="1" applyBorder="1" applyAlignment="1">
      <alignment vertical="center"/>
    </xf>
    <xf numFmtId="9" fontId="2" fillId="2" borderId="9" xfId="5" applyFont="1" applyFill="1" applyBorder="1" applyAlignment="1">
      <alignment horizontal="right" vertical="center"/>
    </xf>
    <xf numFmtId="0" fontId="13" fillId="2" borderId="0" xfId="2" applyFont="1" applyFill="1" applyAlignment="1">
      <alignment horizontal="left"/>
    </xf>
    <xf numFmtId="9" fontId="13" fillId="2" borderId="0" xfId="5" applyFont="1" applyFill="1"/>
    <xf numFmtId="166" fontId="13" fillId="2" borderId="0" xfId="2" applyNumberFormat="1" applyFont="1" applyFill="1"/>
    <xf numFmtId="0" fontId="8" fillId="0" borderId="0" xfId="2" applyAlignment="1">
      <alignment horizontal="center" vertical="center"/>
    </xf>
    <xf numFmtId="0" fontId="8" fillId="0" borderId="0" xfId="2" applyAlignment="1">
      <alignment vertical="center"/>
    </xf>
    <xf numFmtId="0" fontId="13" fillId="2" borderId="0" xfId="2" applyFont="1" applyFill="1" applyAlignment="1">
      <alignment vertical="center"/>
    </xf>
    <xf numFmtId="0" fontId="8" fillId="2" borderId="0" xfId="2" applyFill="1" applyAlignment="1">
      <alignment vertical="center"/>
    </xf>
    <xf numFmtId="0" fontId="19" fillId="2" borderId="0" xfId="2" applyFont="1" applyFill="1"/>
    <xf numFmtId="0" fontId="19" fillId="2" borderId="0" xfId="2" applyFont="1" applyFill="1" applyAlignment="1">
      <alignment horizontal="left" vertical="center"/>
    </xf>
    <xf numFmtId="0" fontId="20" fillId="0" borderId="0" xfId="2" applyFont="1" applyAlignment="1">
      <alignment vertical="center"/>
    </xf>
    <xf numFmtId="0" fontId="21" fillId="2" borderId="0" xfId="2" applyFont="1" applyFill="1" applyAlignment="1">
      <alignment horizontal="center" vertical="center"/>
    </xf>
    <xf numFmtId="0" fontId="8" fillId="0" borderId="57" xfId="2" applyBorder="1" applyAlignment="1">
      <alignment horizontal="center" vertical="center"/>
    </xf>
    <xf numFmtId="0" fontId="8" fillId="0" borderId="58" xfId="2" applyBorder="1" applyAlignment="1">
      <alignment horizontal="center" vertical="center"/>
    </xf>
    <xf numFmtId="166" fontId="3" fillId="3" borderId="23" xfId="2" applyNumberFormat="1" applyFont="1" applyFill="1" applyBorder="1" applyAlignment="1">
      <alignment horizontal="right" vertical="center"/>
    </xf>
    <xf numFmtId="166" fontId="2" fillId="2" borderId="40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166" fontId="15" fillId="0" borderId="59" xfId="2" applyNumberFormat="1" applyFont="1" applyBorder="1" applyAlignment="1">
      <alignment horizontal="right" vertical="center"/>
    </xf>
    <xf numFmtId="166" fontId="15" fillId="0" borderId="60" xfId="2" applyNumberFormat="1" applyFont="1" applyBorder="1" applyAlignment="1">
      <alignment horizontal="right" vertical="center"/>
    </xf>
    <xf numFmtId="166" fontId="15" fillId="0" borderId="61" xfId="2" applyNumberFormat="1" applyFont="1" applyBorder="1" applyAlignment="1">
      <alignment horizontal="right" vertical="center"/>
    </xf>
    <xf numFmtId="0" fontId="23" fillId="2" borderId="0" xfId="0" applyFont="1" applyFill="1"/>
    <xf numFmtId="0" fontId="22" fillId="2" borderId="0" xfId="0" applyFont="1" applyFill="1"/>
    <xf numFmtId="0" fontId="21" fillId="2" borderId="0" xfId="2" applyFont="1" applyFill="1" applyAlignment="1">
      <alignment horizontal="left" vertical="center"/>
    </xf>
    <xf numFmtId="0" fontId="8" fillId="0" borderId="0" xfId="2" applyAlignment="1">
      <alignment horizontal="left" vertical="center"/>
    </xf>
    <xf numFmtId="0" fontId="25" fillId="2" borderId="0" xfId="2" applyFont="1" applyFill="1"/>
    <xf numFmtId="0" fontId="26" fillId="2" borderId="0" xfId="0" applyFont="1" applyFill="1" applyAlignment="1">
      <alignment horizontal="center" vertical="center"/>
    </xf>
    <xf numFmtId="0" fontId="27" fillId="2" borderId="0" xfId="2" applyFont="1" applyFill="1" applyAlignment="1">
      <alignment vertical="center"/>
    </xf>
    <xf numFmtId="0" fontId="28" fillId="2" borderId="0" xfId="0" applyFont="1" applyFill="1"/>
    <xf numFmtId="0" fontId="20" fillId="2" borderId="0" xfId="2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0" fillId="2" borderId="0" xfId="2" applyFont="1" applyFill="1"/>
    <xf numFmtId="0" fontId="20" fillId="2" borderId="0" xfId="2" applyFont="1" applyFill="1" applyAlignment="1">
      <alignment vertical="center"/>
    </xf>
    <xf numFmtId="0" fontId="30" fillId="0" borderId="0" xfId="0" applyFont="1"/>
    <xf numFmtId="0" fontId="29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5" borderId="4" xfId="2" applyFont="1" applyFill="1" applyBorder="1" applyAlignment="1">
      <alignment horizontal="left" vertical="center" wrapText="1"/>
    </xf>
    <xf numFmtId="166" fontId="2" fillId="5" borderId="11" xfId="2" applyNumberFormat="1" applyFont="1" applyFill="1" applyBorder="1" applyAlignment="1">
      <alignment horizontal="right" vertical="center"/>
    </xf>
    <xf numFmtId="10" fontId="2" fillId="5" borderId="12" xfId="2" applyNumberFormat="1" applyFont="1" applyFill="1" applyBorder="1" applyAlignment="1">
      <alignment horizontal="right" vertical="center"/>
    </xf>
    <xf numFmtId="0" fontId="2" fillId="5" borderId="20" xfId="2" applyFont="1" applyFill="1" applyBorder="1" applyAlignment="1">
      <alignment horizontal="left" vertical="center" wrapText="1"/>
    </xf>
    <xf numFmtId="166" fontId="2" fillId="5" borderId="48" xfId="2" applyNumberFormat="1" applyFont="1" applyFill="1" applyBorder="1" applyAlignment="1">
      <alignment horizontal="right" vertical="center"/>
    </xf>
    <xf numFmtId="10" fontId="2" fillId="5" borderId="13" xfId="2" applyNumberFormat="1" applyFont="1" applyFill="1" applyBorder="1" applyAlignment="1">
      <alignment horizontal="right" vertical="center"/>
    </xf>
    <xf numFmtId="0" fontId="2" fillId="5" borderId="20" xfId="2" applyFont="1" applyFill="1" applyBorder="1" applyAlignment="1">
      <alignment vertical="center"/>
    </xf>
    <xf numFmtId="0" fontId="2" fillId="5" borderId="24" xfId="2" applyFont="1" applyFill="1" applyBorder="1" applyAlignment="1">
      <alignment vertical="center"/>
    </xf>
    <xf numFmtId="166" fontId="2" fillId="5" borderId="49" xfId="2" applyNumberFormat="1" applyFont="1" applyFill="1" applyBorder="1" applyAlignment="1">
      <alignment horizontal="right" vertical="center"/>
    </xf>
    <xf numFmtId="10" fontId="2" fillId="5" borderId="41" xfId="2" applyNumberFormat="1" applyFont="1" applyFill="1" applyBorder="1" applyAlignment="1">
      <alignment horizontal="right" vertical="center"/>
    </xf>
    <xf numFmtId="0" fontId="2" fillId="5" borderId="2" xfId="2" applyFont="1" applyFill="1" applyBorder="1" applyAlignment="1">
      <alignment horizontal="left" vertical="center"/>
    </xf>
    <xf numFmtId="166" fontId="2" fillId="5" borderId="50" xfId="2" applyNumberFormat="1" applyFont="1" applyFill="1" applyBorder="1" applyAlignment="1">
      <alignment horizontal="right" vertical="center"/>
    </xf>
    <xf numFmtId="0" fontId="2" fillId="5" borderId="2" xfId="2" applyFont="1" applyFill="1" applyBorder="1" applyAlignment="1">
      <alignment vertical="center" wrapText="1"/>
    </xf>
    <xf numFmtId="0" fontId="15" fillId="6" borderId="46" xfId="2" applyFont="1" applyFill="1" applyBorder="1" applyAlignment="1">
      <alignment vertical="center"/>
    </xf>
    <xf numFmtId="166" fontId="15" fillId="6" borderId="47" xfId="2" applyNumberFormat="1" applyFont="1" applyFill="1" applyBorder="1" applyAlignment="1">
      <alignment horizontal="right" vertical="center"/>
    </xf>
    <xf numFmtId="10" fontId="15" fillId="6" borderId="31" xfId="2" applyNumberFormat="1" applyFont="1" applyFill="1" applyBorder="1" applyAlignment="1">
      <alignment horizontal="right" vertical="center"/>
    </xf>
    <xf numFmtId="0" fontId="15" fillId="6" borderId="25" xfId="2" applyFont="1" applyFill="1" applyBorder="1" applyAlignment="1">
      <alignment vertical="center"/>
    </xf>
    <xf numFmtId="166" fontId="15" fillId="6" borderId="53" xfId="2" applyNumberFormat="1" applyFont="1" applyFill="1" applyBorder="1" applyAlignment="1">
      <alignment horizontal="right" vertical="center"/>
    </xf>
    <xf numFmtId="10" fontId="15" fillId="6" borderId="32" xfId="2" applyNumberFormat="1" applyFont="1" applyFill="1" applyBorder="1" applyAlignment="1">
      <alignment horizontal="right" vertical="center"/>
    </xf>
    <xf numFmtId="0" fontId="15" fillId="6" borderId="21" xfId="2" applyFont="1" applyFill="1" applyBorder="1" applyAlignment="1">
      <alignment vertical="center"/>
    </xf>
    <xf numFmtId="166" fontId="15" fillId="6" borderId="51" xfId="2" applyNumberFormat="1" applyFont="1" applyFill="1" applyBorder="1" applyAlignment="1">
      <alignment horizontal="right" vertical="center"/>
    </xf>
    <xf numFmtId="10" fontId="15" fillId="6" borderId="52" xfId="2" applyNumberFormat="1" applyFont="1" applyFill="1" applyBorder="1" applyAlignment="1">
      <alignment horizontal="right" vertical="center"/>
    </xf>
    <xf numFmtId="0" fontId="4" fillId="4" borderId="3" xfId="2" applyFont="1" applyFill="1" applyBorder="1" applyAlignment="1">
      <alignment vertical="center"/>
    </xf>
    <xf numFmtId="0" fontId="2" fillId="4" borderId="23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vertical="center"/>
    </xf>
    <xf numFmtId="0" fontId="3" fillId="4" borderId="4" xfId="2" applyFont="1" applyFill="1" applyBorder="1" applyAlignment="1">
      <alignment vertical="center"/>
    </xf>
    <xf numFmtId="166" fontId="3" fillId="4" borderId="11" xfId="2" applyNumberFormat="1" applyFont="1" applyFill="1" applyBorder="1" applyAlignment="1">
      <alignment horizontal="right" vertical="center"/>
    </xf>
    <xf numFmtId="10" fontId="3" fillId="4" borderId="12" xfId="2" applyNumberFormat="1" applyFont="1" applyFill="1" applyBorder="1" applyAlignment="1">
      <alignment horizontal="right" vertical="center"/>
    </xf>
    <xf numFmtId="0" fontId="21" fillId="0" borderId="4" xfId="2" applyFont="1" applyBorder="1" applyAlignment="1">
      <alignment vertical="center" wrapText="1"/>
    </xf>
    <xf numFmtId="10" fontId="20" fillId="0" borderId="0" xfId="2" applyNumberFormat="1" applyFont="1" applyAlignment="1">
      <alignment horizontal="left" vertical="center"/>
    </xf>
    <xf numFmtId="0" fontId="21" fillId="0" borderId="0" xfId="2" applyFont="1" applyAlignment="1">
      <alignment vertical="center" wrapText="1"/>
    </xf>
    <xf numFmtId="166" fontId="21" fillId="2" borderId="0" xfId="2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5" borderId="22" xfId="2" applyFont="1" applyFill="1" applyBorder="1" applyAlignment="1">
      <alignment horizontal="left" vertical="center"/>
    </xf>
    <xf numFmtId="166" fontId="9" fillId="5" borderId="24" xfId="2" applyNumberFormat="1" applyFont="1" applyFill="1" applyBorder="1" applyAlignment="1">
      <alignment vertical="center"/>
    </xf>
    <xf numFmtId="0" fontId="3" fillId="5" borderId="3" xfId="2" applyFont="1" applyFill="1" applyBorder="1" applyAlignment="1">
      <alignment vertical="center"/>
    </xf>
    <xf numFmtId="0" fontId="3" fillId="4" borderId="3" xfId="2" applyFont="1" applyFill="1" applyBorder="1" applyAlignment="1">
      <alignment vertical="center"/>
    </xf>
    <xf numFmtId="166" fontId="3" fillId="4" borderId="24" xfId="2" applyNumberFormat="1" applyFont="1" applyFill="1" applyBorder="1" applyAlignment="1">
      <alignment horizontal="right" vertical="center"/>
    </xf>
    <xf numFmtId="0" fontId="21" fillId="4" borderId="1" xfId="2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31" fillId="6" borderId="1" xfId="2" applyFont="1" applyFill="1" applyBorder="1" applyAlignment="1">
      <alignment horizontal="left" vertical="center"/>
    </xf>
    <xf numFmtId="0" fontId="13" fillId="6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166" fontId="13" fillId="6" borderId="1" xfId="2" applyNumberFormat="1" applyFont="1" applyFill="1" applyBorder="1" applyAlignment="1">
      <alignment horizontal="center" vertical="center" wrapText="1"/>
    </xf>
    <xf numFmtId="166" fontId="13" fillId="0" borderId="0" xfId="2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1" fillId="4" borderId="39" xfId="2" applyFont="1" applyFill="1" applyBorder="1" applyAlignment="1">
      <alignment horizontal="center" vertical="center"/>
    </xf>
    <xf numFmtId="0" fontId="21" fillId="4" borderId="65" xfId="2" applyFont="1" applyFill="1" applyBorder="1" applyAlignment="1">
      <alignment horizontal="center" vertical="center"/>
    </xf>
    <xf numFmtId="14" fontId="21" fillId="4" borderId="7" xfId="2" applyNumberFormat="1" applyFont="1" applyFill="1" applyBorder="1" applyAlignment="1">
      <alignment horizontal="center" vertical="center"/>
    </xf>
    <xf numFmtId="14" fontId="21" fillId="4" borderId="66" xfId="2" applyNumberFormat="1" applyFont="1" applyFill="1" applyBorder="1" applyAlignment="1">
      <alignment horizontal="center" vertical="center"/>
    </xf>
    <xf numFmtId="14" fontId="21" fillId="4" borderId="67" xfId="2" applyNumberFormat="1" applyFont="1" applyFill="1" applyBorder="1" applyAlignment="1">
      <alignment horizontal="center" vertical="center"/>
    </xf>
    <xf numFmtId="0" fontId="21" fillId="4" borderId="67" xfId="2" applyFont="1" applyFill="1" applyBorder="1" applyAlignment="1">
      <alignment horizontal="center" vertical="center"/>
    </xf>
    <xf numFmtId="0" fontId="31" fillId="0" borderId="65" xfId="2" applyFont="1" applyBorder="1" applyAlignment="1">
      <alignment horizontal="right" vertical="center"/>
    </xf>
    <xf numFmtId="0" fontId="31" fillId="0" borderId="38" xfId="2" applyFont="1" applyBorder="1" applyAlignment="1">
      <alignment horizontal="right" vertical="center"/>
    </xf>
    <xf numFmtId="14" fontId="0" fillId="0" borderId="0" xfId="0" applyNumberFormat="1"/>
    <xf numFmtId="0" fontId="6" fillId="5" borderId="22" xfId="2" applyFont="1" applyFill="1" applyBorder="1" applyAlignment="1">
      <alignment horizontal="center" vertical="center"/>
    </xf>
    <xf numFmtId="166" fontId="8" fillId="5" borderId="35" xfId="2" applyNumberFormat="1" applyFill="1" applyBorder="1" applyAlignment="1">
      <alignment vertical="center"/>
    </xf>
    <xf numFmtId="14" fontId="9" fillId="0" borderId="40" xfId="2" applyNumberFormat="1" applyFont="1" applyBorder="1" applyAlignment="1">
      <alignment vertical="center" wrapText="1"/>
    </xf>
    <xf numFmtId="44" fontId="8" fillId="5" borderId="36" xfId="3" applyFont="1" applyFill="1" applyBorder="1" applyAlignment="1">
      <alignment horizontal="center" vertical="center"/>
    </xf>
    <xf numFmtId="44" fontId="8" fillId="5" borderId="37" xfId="3" applyFont="1" applyFill="1" applyBorder="1" applyAlignment="1">
      <alignment horizontal="center" vertical="center"/>
    </xf>
    <xf numFmtId="44" fontId="8" fillId="5" borderId="55" xfId="3" applyFont="1" applyFill="1" applyBorder="1" applyAlignment="1">
      <alignment horizontal="center" vertical="center"/>
    </xf>
    <xf numFmtId="44" fontId="8" fillId="5" borderId="56" xfId="3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42" xfId="2" applyFont="1" applyFill="1" applyBorder="1" applyAlignment="1">
      <alignment horizontal="center" vertical="center" wrapText="1"/>
    </xf>
    <xf numFmtId="0" fontId="3" fillId="4" borderId="54" xfId="2" applyFont="1" applyFill="1" applyBorder="1" applyAlignment="1">
      <alignment horizontal="center" vertical="center" wrapText="1"/>
    </xf>
    <xf numFmtId="166" fontId="2" fillId="5" borderId="15" xfId="2" applyNumberFormat="1" applyFont="1" applyFill="1" applyBorder="1" applyAlignment="1">
      <alignment horizontal="right" vertical="center"/>
    </xf>
    <xf numFmtId="166" fontId="2" fillId="5" borderId="62" xfId="2" applyNumberFormat="1" applyFont="1" applyFill="1" applyBorder="1" applyAlignment="1">
      <alignment horizontal="right" vertical="center"/>
    </xf>
    <xf numFmtId="10" fontId="2" fillId="5" borderId="30" xfId="2" applyNumberFormat="1" applyFon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left" vertical="center"/>
    </xf>
    <xf numFmtId="0" fontId="2" fillId="5" borderId="4" xfId="2" applyFont="1" applyFill="1" applyBorder="1" applyAlignment="1">
      <alignment vertical="center" wrapText="1"/>
    </xf>
    <xf numFmtId="0" fontId="19" fillId="0" borderId="0" xfId="2" applyFont="1" applyAlignment="1">
      <alignment horizontal="left" vertical="center"/>
    </xf>
    <xf numFmtId="0" fontId="2" fillId="5" borderId="42" xfId="2" applyFont="1" applyFill="1" applyBorder="1" applyAlignment="1">
      <alignment horizontal="left" vertical="center" wrapText="1"/>
    </xf>
    <xf numFmtId="0" fontId="2" fillId="5" borderId="45" xfId="2" applyFont="1" applyFill="1" applyBorder="1" applyAlignment="1">
      <alignment vertical="center"/>
    </xf>
    <xf numFmtId="0" fontId="2" fillId="5" borderId="3" xfId="2" applyFont="1" applyFill="1" applyBorder="1" applyAlignment="1">
      <alignment vertical="center"/>
    </xf>
    <xf numFmtId="0" fontId="15" fillId="0" borderId="59" xfId="2" applyFont="1" applyBorder="1" applyAlignment="1">
      <alignment vertical="center"/>
    </xf>
    <xf numFmtId="0" fontId="15" fillId="0" borderId="60" xfId="2" applyFont="1" applyBorder="1" applyAlignment="1">
      <alignment vertical="center"/>
    </xf>
    <xf numFmtId="0" fontId="15" fillId="0" borderId="61" xfId="2" applyFont="1" applyBorder="1" applyAlignment="1">
      <alignment vertical="center"/>
    </xf>
    <xf numFmtId="0" fontId="8" fillId="0" borderId="40" xfId="2" quotePrefix="1" applyBorder="1" applyAlignment="1">
      <alignment vertical="center" wrapText="1"/>
    </xf>
    <xf numFmtId="0" fontId="9" fillId="4" borderId="4" xfId="2" applyFont="1" applyFill="1" applyBorder="1" applyAlignment="1">
      <alignment horizontal="center" vertical="center"/>
    </xf>
    <xf numFmtId="0" fontId="3" fillId="5" borderId="54" xfId="2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center" vertical="center" wrapText="1"/>
    </xf>
    <xf numFmtId="44" fontId="8" fillId="5" borderId="72" xfId="3" applyFont="1" applyFill="1" applyBorder="1" applyAlignment="1">
      <alignment horizontal="center" vertical="center"/>
    </xf>
    <xf numFmtId="44" fontId="8" fillId="5" borderId="73" xfId="3" applyFont="1" applyFill="1" applyBorder="1" applyAlignment="1">
      <alignment horizontal="center" vertical="center"/>
    </xf>
    <xf numFmtId="10" fontId="8" fillId="5" borderId="74" xfId="5" applyNumberFormat="1" applyFont="1" applyFill="1" applyBorder="1" applyAlignment="1">
      <alignment horizontal="center" vertical="center"/>
    </xf>
    <xf numFmtId="10" fontId="8" fillId="5" borderId="75" xfId="5" applyNumberFormat="1" applyFont="1" applyFill="1" applyBorder="1" applyAlignment="1">
      <alignment horizontal="center" vertical="center"/>
    </xf>
    <xf numFmtId="10" fontId="8" fillId="5" borderId="76" xfId="5" applyNumberFormat="1" applyFont="1" applyFill="1" applyBorder="1" applyAlignment="1">
      <alignment horizontal="center" vertical="center"/>
    </xf>
    <xf numFmtId="10" fontId="8" fillId="5" borderId="77" xfId="5" applyNumberFormat="1" applyFont="1" applyFill="1" applyBorder="1" applyAlignment="1">
      <alignment horizontal="center" vertical="center"/>
    </xf>
    <xf numFmtId="10" fontId="8" fillId="5" borderId="78" xfId="5" applyNumberFormat="1" applyFont="1" applyFill="1" applyBorder="1" applyAlignment="1">
      <alignment horizontal="center" vertical="center"/>
    </xf>
    <xf numFmtId="0" fontId="8" fillId="0" borderId="57" xfId="5" applyNumberFormat="1" applyFont="1" applyBorder="1" applyAlignment="1">
      <alignment horizontal="center" vertical="center"/>
    </xf>
    <xf numFmtId="0" fontId="8" fillId="0" borderId="58" xfId="5" applyNumberFormat="1" applyFont="1" applyBorder="1" applyAlignment="1">
      <alignment horizontal="center" vertical="center"/>
    </xf>
    <xf numFmtId="10" fontId="2" fillId="5" borderId="4" xfId="5" applyNumberFormat="1" applyFont="1" applyFill="1" applyBorder="1" applyAlignment="1">
      <alignment vertical="center"/>
    </xf>
    <xf numFmtId="166" fontId="8" fillId="4" borderId="71" xfId="2" applyNumberFormat="1" applyFill="1" applyBorder="1" applyAlignment="1">
      <alignment horizontal="center" vertical="center"/>
    </xf>
    <xf numFmtId="166" fontId="8" fillId="4" borderId="70" xfId="2" applyNumberForma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8" fillId="2" borderId="43" xfId="2" applyFill="1" applyBorder="1" applyAlignment="1">
      <alignment horizontal="center" vertical="center"/>
    </xf>
    <xf numFmtId="0" fontId="8" fillId="2" borderId="44" xfId="2" applyFill="1" applyBorder="1" applyAlignment="1">
      <alignment horizontal="center" vertical="center"/>
    </xf>
    <xf numFmtId="0" fontId="19" fillId="2" borderId="45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21" fillId="2" borderId="43" xfId="2" applyFont="1" applyFill="1" applyBorder="1" applyAlignment="1">
      <alignment horizontal="center" vertical="center" wrapText="1"/>
    </xf>
    <xf numFmtId="0" fontId="21" fillId="2" borderId="44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30" xfId="2" applyFont="1" applyFill="1" applyBorder="1" applyAlignment="1">
      <alignment horizontal="center" vertical="center" wrapText="1"/>
    </xf>
    <xf numFmtId="0" fontId="21" fillId="0" borderId="43" xfId="2" applyFont="1" applyBorder="1" applyAlignment="1">
      <alignment horizontal="center" vertical="center" wrapText="1"/>
    </xf>
    <xf numFmtId="0" fontId="21" fillId="0" borderId="44" xfId="2" applyFont="1" applyBorder="1" applyAlignment="1">
      <alignment horizontal="center" vertical="center" wrapText="1"/>
    </xf>
    <xf numFmtId="0" fontId="9" fillId="4" borderId="42" xfId="2" applyFont="1" applyFill="1" applyBorder="1" applyAlignment="1">
      <alignment horizontal="left" vertical="center"/>
    </xf>
    <xf numFmtId="0" fontId="9" fillId="4" borderId="24" xfId="2" applyFont="1" applyFill="1" applyBorder="1" applyAlignment="1">
      <alignment horizontal="left" vertical="center"/>
    </xf>
    <xf numFmtId="0" fontId="16" fillId="4" borderId="22" xfId="2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center" vertical="center"/>
    </xf>
    <xf numFmtId="0" fontId="9" fillId="4" borderId="29" xfId="2" applyFont="1" applyFill="1" applyBorder="1" applyAlignment="1">
      <alignment horizontal="center" vertical="center"/>
    </xf>
    <xf numFmtId="0" fontId="20" fillId="2" borderId="45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10" fontId="2" fillId="2" borderId="14" xfId="2" applyNumberFormat="1" applyFont="1" applyFill="1" applyBorder="1" applyAlignment="1">
      <alignment horizontal="center" vertical="center"/>
    </xf>
    <xf numFmtId="10" fontId="2" fillId="2" borderId="16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21" fillId="4" borderId="5" xfId="2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7" fillId="4" borderId="48" xfId="2" applyFont="1" applyFill="1" applyBorder="1" applyAlignment="1">
      <alignment horizontal="center" vertical="center" wrapText="1"/>
    </xf>
    <xf numFmtId="0" fontId="17" fillId="4" borderId="23" xfId="2" applyFont="1" applyFill="1" applyBorder="1" applyAlignment="1">
      <alignment horizontal="center" vertical="center" wrapText="1"/>
    </xf>
    <xf numFmtId="0" fontId="17" fillId="4" borderId="27" xfId="2" applyFont="1" applyFill="1" applyBorder="1" applyAlignment="1">
      <alignment horizontal="center" vertical="center" wrapText="1"/>
    </xf>
    <xf numFmtId="0" fontId="17" fillId="4" borderId="26" xfId="2" applyFont="1" applyFill="1" applyBorder="1" applyAlignment="1">
      <alignment horizontal="center" vertical="center" wrapText="1"/>
    </xf>
    <xf numFmtId="0" fontId="17" fillId="4" borderId="28" xfId="2" applyFont="1" applyFill="1" applyBorder="1" applyAlignment="1">
      <alignment horizontal="center" vertical="center" wrapText="1"/>
    </xf>
    <xf numFmtId="0" fontId="17" fillId="4" borderId="29" xfId="2" applyFont="1" applyFill="1" applyBorder="1" applyAlignment="1">
      <alignment horizontal="center" vertical="center" wrapText="1"/>
    </xf>
    <xf numFmtId="164" fontId="2" fillId="2" borderId="14" xfId="4" applyFont="1" applyFill="1" applyBorder="1" applyAlignment="1">
      <alignment horizontal="center" vertical="center"/>
    </xf>
    <xf numFmtId="164" fontId="2" fillId="2" borderId="16" xfId="4" applyFont="1" applyFill="1" applyBorder="1" applyAlignment="1">
      <alignment horizontal="center" vertical="center"/>
    </xf>
    <xf numFmtId="10" fontId="15" fillId="2" borderId="19" xfId="2" applyNumberFormat="1" applyFont="1" applyFill="1" applyBorder="1" applyAlignment="1">
      <alignment horizontal="center" vertical="center"/>
    </xf>
    <xf numFmtId="10" fontId="15" fillId="2" borderId="31" xfId="2" applyNumberFormat="1" applyFont="1" applyFill="1" applyBorder="1" applyAlignment="1">
      <alignment horizontal="center" vertical="center"/>
    </xf>
    <xf numFmtId="10" fontId="15" fillId="2" borderId="17" xfId="2" applyNumberFormat="1" applyFont="1" applyFill="1" applyBorder="1" applyAlignment="1">
      <alignment horizontal="center" vertical="center"/>
    </xf>
    <xf numFmtId="10" fontId="15" fillId="2" borderId="32" xfId="2" applyNumberFormat="1" applyFont="1" applyFill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/>
    </xf>
    <xf numFmtId="0" fontId="1" fillId="5" borderId="4" xfId="2" applyFont="1" applyFill="1" applyBorder="1" applyAlignment="1">
      <alignment horizontal="left" vertical="center" wrapText="1"/>
    </xf>
    <xf numFmtId="0" fontId="1" fillId="5" borderId="30" xfId="2" applyFont="1" applyFill="1" applyBorder="1" applyAlignment="1">
      <alignment horizontal="left" vertical="center" wrapText="1"/>
    </xf>
    <xf numFmtId="0" fontId="9" fillId="4" borderId="42" xfId="2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center" vertical="center"/>
    </xf>
    <xf numFmtId="10" fontId="6" fillId="2" borderId="18" xfId="2" applyNumberFormat="1" applyFont="1" applyFill="1" applyBorder="1" applyAlignment="1">
      <alignment horizontal="center" vertical="center"/>
    </xf>
    <xf numFmtId="10" fontId="6" fillId="2" borderId="30" xfId="2" applyNumberFormat="1" applyFont="1" applyFill="1" applyBorder="1" applyAlignment="1">
      <alignment horizontal="center" vertical="center"/>
    </xf>
    <xf numFmtId="10" fontId="15" fillId="0" borderId="17" xfId="2" applyNumberFormat="1" applyFont="1" applyBorder="1" applyAlignment="1">
      <alignment horizontal="center" vertical="center"/>
    </xf>
    <xf numFmtId="10" fontId="15" fillId="0" borderId="32" xfId="2" applyNumberFormat="1" applyFont="1" applyBorder="1" applyAlignment="1">
      <alignment horizontal="center" vertical="center"/>
    </xf>
    <xf numFmtId="10" fontId="2" fillId="2" borderId="18" xfId="2" applyNumberFormat="1" applyFont="1" applyFill="1" applyBorder="1" applyAlignment="1">
      <alignment horizontal="center" vertical="center"/>
    </xf>
    <xf numFmtId="10" fontId="2" fillId="2" borderId="30" xfId="2" applyNumberFormat="1" applyFont="1" applyFill="1" applyBorder="1" applyAlignment="1">
      <alignment horizontal="center" vertical="center"/>
    </xf>
    <xf numFmtId="0" fontId="17" fillId="4" borderId="24" xfId="2" applyFont="1" applyFill="1" applyBorder="1" applyAlignment="1">
      <alignment horizontal="center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wrapText="1"/>
    </xf>
    <xf numFmtId="0" fontId="21" fillId="4" borderId="63" xfId="2" applyFont="1" applyFill="1" applyBorder="1" applyAlignment="1">
      <alignment horizontal="center" vertical="center"/>
    </xf>
    <xf numFmtId="0" fontId="21" fillId="4" borderId="54" xfId="2" applyFont="1" applyFill="1" applyBorder="1" applyAlignment="1">
      <alignment horizontal="center" vertical="center"/>
    </xf>
    <xf numFmtId="0" fontId="21" fillId="4" borderId="64" xfId="2" applyFont="1" applyFill="1" applyBorder="1" applyAlignment="1">
      <alignment horizontal="center" vertical="center"/>
    </xf>
    <xf numFmtId="14" fontId="21" fillId="2" borderId="7" xfId="2" applyNumberFormat="1" applyFont="1" applyFill="1" applyBorder="1" applyAlignment="1">
      <alignment horizontal="center" vertical="center"/>
    </xf>
    <xf numFmtId="14" fontId="21" fillId="2" borderId="66" xfId="2" applyNumberFormat="1" applyFont="1" applyFill="1" applyBorder="1" applyAlignment="1">
      <alignment horizontal="center" vertical="center"/>
    </xf>
    <xf numFmtId="14" fontId="21" fillId="2" borderId="67" xfId="2" applyNumberFormat="1" applyFont="1" applyFill="1" applyBorder="1" applyAlignment="1">
      <alignment horizontal="center" vertical="center"/>
    </xf>
    <xf numFmtId="14" fontId="21" fillId="2" borderId="7" xfId="2" applyNumberFormat="1" applyFont="1" applyFill="1" applyBorder="1" applyAlignment="1">
      <alignment horizontal="center" vertical="center" wrapText="1"/>
    </xf>
    <xf numFmtId="14" fontId="21" fillId="2" borderId="67" xfId="2" applyNumberFormat="1" applyFont="1" applyFill="1" applyBorder="1" applyAlignment="1">
      <alignment horizontal="center" vertical="center" wrapText="1"/>
    </xf>
    <xf numFmtId="166" fontId="21" fillId="2" borderId="68" xfId="2" applyNumberFormat="1" applyFont="1" applyFill="1" applyBorder="1" applyAlignment="1">
      <alignment horizontal="center" vertical="center"/>
    </xf>
    <xf numFmtId="166" fontId="21" fillId="2" borderId="69" xfId="2" applyNumberFormat="1" applyFont="1" applyFill="1" applyBorder="1" applyAlignment="1">
      <alignment horizontal="center" vertical="center"/>
    </xf>
    <xf numFmtId="166" fontId="21" fillId="2" borderId="70" xfId="2" applyNumberFormat="1" applyFont="1" applyFill="1" applyBorder="1" applyAlignment="1">
      <alignment horizontal="center" vertical="center"/>
    </xf>
    <xf numFmtId="166" fontId="21" fillId="2" borderId="7" xfId="2" applyNumberFormat="1" applyFont="1" applyFill="1" applyBorder="1" applyAlignment="1">
      <alignment horizontal="center" vertical="center"/>
    </xf>
    <xf numFmtId="166" fontId="21" fillId="2" borderId="66" xfId="2" applyNumberFormat="1" applyFont="1" applyFill="1" applyBorder="1" applyAlignment="1">
      <alignment horizontal="center" vertical="center"/>
    </xf>
    <xf numFmtId="166" fontId="21" fillId="2" borderId="67" xfId="2" applyNumberFormat="1" applyFont="1" applyFill="1" applyBorder="1" applyAlignment="1">
      <alignment horizontal="center" vertical="center"/>
    </xf>
  </cellXfs>
  <cellStyles count="6">
    <cellStyle name="Euro" xfId="1" xr:uid="{00000000-0005-0000-0000-000000000000}"/>
    <cellStyle name="Milliers" xfId="4" builtinId="3"/>
    <cellStyle name="Monétaire" xfId="3" builtinId="4"/>
    <cellStyle name="Normal" xfId="0" builtinId="0"/>
    <cellStyle name="Normal 2" xfId="2" xr:uid="{00000000-0005-0000-0000-000004000000}"/>
    <cellStyle name="Pourcentage" xfId="5" builtinId="5"/>
  </cellStyles>
  <dxfs count="60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theme="5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9049</xdr:colOff>
      <xdr:row>7</xdr:row>
      <xdr:rowOff>74295</xdr:rowOff>
    </xdr:from>
    <xdr:to>
      <xdr:col>2</xdr:col>
      <xdr:colOff>609600</xdr:colOff>
      <xdr:row>10</xdr:row>
      <xdr:rowOff>113094</xdr:rowOff>
    </xdr:to>
    <xdr:pic>
      <xdr:nvPicPr>
        <xdr:cNvPr id="3" name="Graphique 2" descr="Avertissement avec un remplissage u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0199" y="1407795"/>
          <a:ext cx="600551" cy="610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355532</xdr:colOff>
      <xdr:row>4</xdr:row>
      <xdr:rowOff>141810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284970" cy="90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16</xdr:row>
          <xdr:rowOff>9525</xdr:rowOff>
        </xdr:from>
        <xdr:to>
          <xdr:col>2</xdr:col>
          <xdr:colOff>1552575</xdr:colOff>
          <xdr:row>17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16</xdr:row>
          <xdr:rowOff>0</xdr:rowOff>
        </xdr:from>
        <xdr:to>
          <xdr:col>4</xdr:col>
          <xdr:colOff>76200</xdr:colOff>
          <xdr:row>17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31750</xdr:colOff>
      <xdr:row>1</xdr:row>
      <xdr:rowOff>105834</xdr:rowOff>
    </xdr:from>
    <xdr:to>
      <xdr:col>3</xdr:col>
      <xdr:colOff>1583516</xdr:colOff>
      <xdr:row>6</xdr:row>
      <xdr:rowOff>157262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" y="275167"/>
          <a:ext cx="7277350" cy="89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1440657</xdr:colOff>
      <xdr:row>0</xdr:row>
      <xdr:rowOff>198121</xdr:rowOff>
    </xdr:from>
    <xdr:to>
      <xdr:col>7</xdr:col>
      <xdr:colOff>1191352</xdr:colOff>
      <xdr:row>0</xdr:row>
      <xdr:rowOff>1163275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2532" y="198121"/>
          <a:ext cx="7966008" cy="9651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15</xdr:row>
          <xdr:rowOff>209550</xdr:rowOff>
        </xdr:from>
        <xdr:to>
          <xdr:col>3</xdr:col>
          <xdr:colOff>971550</xdr:colOff>
          <xdr:row>17</xdr:row>
          <xdr:rowOff>47625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16</xdr:row>
          <xdr:rowOff>0</xdr:rowOff>
        </xdr:from>
        <xdr:to>
          <xdr:col>5</xdr:col>
          <xdr:colOff>1247775</xdr:colOff>
          <xdr:row>17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682466</xdr:colOff>
      <xdr:row>1</xdr:row>
      <xdr:rowOff>8096</xdr:rowOff>
    </xdr:from>
    <xdr:to>
      <xdr:col>6</xdr:col>
      <xdr:colOff>317912</xdr:colOff>
      <xdr:row>7</xdr:row>
      <xdr:rowOff>91595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154" y="174784"/>
          <a:ext cx="8719914" cy="10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15</xdr:row>
          <xdr:rowOff>209550</xdr:rowOff>
        </xdr:from>
        <xdr:to>
          <xdr:col>3</xdr:col>
          <xdr:colOff>971550</xdr:colOff>
          <xdr:row>17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16</xdr:row>
          <xdr:rowOff>0</xdr:rowOff>
        </xdr:from>
        <xdr:to>
          <xdr:col>5</xdr:col>
          <xdr:colOff>1247775</xdr:colOff>
          <xdr:row>17</xdr:row>
          <xdr:rowOff>57150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730091</xdr:colOff>
      <xdr:row>0</xdr:row>
      <xdr:rowOff>150971</xdr:rowOff>
    </xdr:from>
    <xdr:to>
      <xdr:col>6</xdr:col>
      <xdr:colOff>359822</xdr:colOff>
      <xdr:row>7</xdr:row>
      <xdr:rowOff>65877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779" y="150971"/>
          <a:ext cx="8714199" cy="1093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15</xdr:row>
          <xdr:rowOff>209550</xdr:rowOff>
        </xdr:from>
        <xdr:to>
          <xdr:col>3</xdr:col>
          <xdr:colOff>981075</xdr:colOff>
          <xdr:row>17</xdr:row>
          <xdr:rowOff>47625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16</xdr:row>
          <xdr:rowOff>0</xdr:rowOff>
        </xdr:from>
        <xdr:to>
          <xdr:col>5</xdr:col>
          <xdr:colOff>1247775</xdr:colOff>
          <xdr:row>17</xdr:row>
          <xdr:rowOff>57150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631032</xdr:colOff>
      <xdr:row>0</xdr:row>
      <xdr:rowOff>107157</xdr:rowOff>
    </xdr:from>
    <xdr:to>
      <xdr:col>6</xdr:col>
      <xdr:colOff>270696</xdr:colOff>
      <xdr:row>7</xdr:row>
      <xdr:rowOff>22003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20" y="107157"/>
          <a:ext cx="8724132" cy="1093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15</xdr:row>
          <xdr:rowOff>209550</xdr:rowOff>
        </xdr:from>
        <xdr:to>
          <xdr:col>3</xdr:col>
          <xdr:colOff>981075</xdr:colOff>
          <xdr:row>17</xdr:row>
          <xdr:rowOff>57150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16</xdr:row>
          <xdr:rowOff>0</xdr:rowOff>
        </xdr:from>
        <xdr:to>
          <xdr:col>5</xdr:col>
          <xdr:colOff>1238250</xdr:colOff>
          <xdr:row>17</xdr:row>
          <xdr:rowOff>57150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654843</xdr:colOff>
      <xdr:row>0</xdr:row>
      <xdr:rowOff>130969</xdr:rowOff>
    </xdr:from>
    <xdr:to>
      <xdr:col>6</xdr:col>
      <xdr:colOff>298317</xdr:colOff>
      <xdr:row>7</xdr:row>
      <xdr:rowOff>45815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31" y="130969"/>
          <a:ext cx="8727942" cy="10935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15</xdr:row>
          <xdr:rowOff>209550</xdr:rowOff>
        </xdr:from>
        <xdr:to>
          <xdr:col>3</xdr:col>
          <xdr:colOff>981075</xdr:colOff>
          <xdr:row>17</xdr:row>
          <xdr:rowOff>57150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16</xdr:row>
          <xdr:rowOff>0</xdr:rowOff>
        </xdr:from>
        <xdr:to>
          <xdr:col>5</xdr:col>
          <xdr:colOff>1238250</xdr:colOff>
          <xdr:row>17</xdr:row>
          <xdr:rowOff>57150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619125</xdr:colOff>
      <xdr:row>0</xdr:row>
      <xdr:rowOff>119062</xdr:rowOff>
    </xdr:from>
    <xdr:to>
      <xdr:col>6</xdr:col>
      <xdr:colOff>262599</xdr:colOff>
      <xdr:row>7</xdr:row>
      <xdr:rowOff>37718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19062"/>
          <a:ext cx="8727942" cy="1097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ESI\Programmation%202021-2027\9_Mod&#232;les%20et%20trames\Demande%20d'aide\Chef%20de%20file-partenaire\Plan%20de%20financement\AG_PF_BSCU_DS_op_collabor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 partenaire 1 "/>
      <sheetName val="PF partenaire 2 "/>
      <sheetName val="PF partenaire 3"/>
      <sheetName val="Plan de financement global"/>
      <sheetName val="Actualisa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6:X61"/>
  <sheetViews>
    <sheetView zoomScale="80" zoomScaleNormal="80" zoomScaleSheetLayoutView="80" workbookViewId="0">
      <selection activeCell="M49" sqref="M49"/>
    </sheetView>
  </sheetViews>
  <sheetFormatPr defaultColWidth="11.5703125" defaultRowHeight="15" customHeight="1"/>
  <cols>
    <col min="1" max="8" width="11.5703125" style="48"/>
    <col min="9" max="9" width="9.28515625" style="48" customWidth="1"/>
    <col min="10" max="24" width="8.28515625" style="48" customWidth="1"/>
    <col min="25" max="16384" width="11.5703125" style="48"/>
  </cols>
  <sheetData>
    <row r="6" spans="1:14" ht="15" customHeight="1">
      <c r="A6" s="159" t="s">
        <v>0</v>
      </c>
      <c r="B6" s="159"/>
      <c r="C6" s="159"/>
      <c r="D6" s="159"/>
      <c r="E6" s="159"/>
      <c r="F6" s="159"/>
      <c r="G6" s="159"/>
      <c r="H6" s="159"/>
      <c r="I6" s="159"/>
      <c r="J6" s="159"/>
      <c r="K6" s="57"/>
      <c r="L6" s="57"/>
      <c r="M6" s="57"/>
      <c r="N6" s="57"/>
    </row>
    <row r="7" spans="1:14" ht="1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9" spans="1:14" ht="15" customHeight="1">
      <c r="A9" s="160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58"/>
      <c r="L9" s="58"/>
      <c r="M9" s="58"/>
      <c r="N9" s="58"/>
    </row>
    <row r="10" spans="1:14" ht="1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5" customHeight="1">
      <c r="A12" s="160" t="s">
        <v>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58"/>
      <c r="L12" s="58"/>
      <c r="M12" s="58"/>
      <c r="N12" s="58"/>
    </row>
    <row r="13" spans="1:14" ht="1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1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ht="15" customHeight="1">
      <c r="A15" s="49" t="s">
        <v>3</v>
      </c>
    </row>
    <row r="16" spans="1:14" ht="15" customHeight="1">
      <c r="A16" s="49"/>
    </row>
    <row r="17" spans="1:2" ht="15" customHeight="1">
      <c r="A17" s="49"/>
      <c r="B17" s="55" t="s">
        <v>4</v>
      </c>
    </row>
    <row r="18" spans="1:2" ht="15" customHeight="1">
      <c r="A18" s="49"/>
      <c r="B18" s="55" t="s">
        <v>5</v>
      </c>
    </row>
    <row r="19" spans="1:2" ht="15" customHeight="1">
      <c r="A19" s="49"/>
      <c r="B19" s="55" t="s">
        <v>6</v>
      </c>
    </row>
    <row r="20" spans="1:2" ht="15" customHeight="1">
      <c r="A20" s="49"/>
      <c r="B20" s="55" t="s">
        <v>7</v>
      </c>
    </row>
    <row r="21" spans="1:2" ht="15" customHeight="1">
      <c r="A21" s="49"/>
      <c r="B21" s="55" t="s">
        <v>8</v>
      </c>
    </row>
    <row r="23" spans="1:2" ht="15" customHeight="1">
      <c r="A23" s="49" t="s">
        <v>9</v>
      </c>
    </row>
    <row r="24" spans="1:2" ht="15" customHeight="1">
      <c r="A24" s="49"/>
    </row>
    <row r="25" spans="1:2" ht="15" customHeight="1">
      <c r="A25" s="49"/>
      <c r="B25" s="55" t="s">
        <v>10</v>
      </c>
    </row>
    <row r="26" spans="1:2" ht="15" customHeight="1">
      <c r="A26" s="49"/>
      <c r="B26" s="55" t="s">
        <v>11</v>
      </c>
    </row>
    <row r="28" spans="1:2" ht="15" customHeight="1">
      <c r="A28" s="49" t="s">
        <v>12</v>
      </c>
    </row>
    <row r="29" spans="1:2" ht="15" customHeight="1">
      <c r="A29" s="49"/>
    </row>
    <row r="30" spans="1:2" ht="15" customHeight="1">
      <c r="A30" s="49"/>
      <c r="B30" s="55" t="s">
        <v>13</v>
      </c>
    </row>
    <row r="31" spans="1:2" ht="15" customHeight="1">
      <c r="A31" s="49"/>
      <c r="B31" s="55" t="s">
        <v>14</v>
      </c>
    </row>
    <row r="32" spans="1:2" ht="15" customHeight="1">
      <c r="A32" s="49"/>
      <c r="B32" s="55" t="s">
        <v>15</v>
      </c>
    </row>
    <row r="33" spans="1:24" ht="15" customHeight="1">
      <c r="A33" s="49"/>
      <c r="B33" s="55" t="s">
        <v>16</v>
      </c>
    </row>
    <row r="35" spans="1:24" ht="15" customHeight="1">
      <c r="A35" s="49" t="s">
        <v>17</v>
      </c>
    </row>
    <row r="37" spans="1:24" ht="15" customHeight="1">
      <c r="B37" s="55" t="s">
        <v>18</v>
      </c>
    </row>
    <row r="38" spans="1:24" ht="15" customHeight="1">
      <c r="B38" s="55" t="s">
        <v>19</v>
      </c>
      <c r="M38" s="55"/>
    </row>
    <row r="39" spans="1:24" ht="15" customHeight="1">
      <c r="B39" s="55" t="s">
        <v>20</v>
      </c>
      <c r="M39" s="55"/>
    </row>
    <row r="40" spans="1:24" ht="15" customHeight="1">
      <c r="B40" s="55" t="s">
        <v>21</v>
      </c>
      <c r="M40" s="55"/>
    </row>
    <row r="41" spans="1:24" ht="15" customHeight="1">
      <c r="J41"/>
      <c r="M41" s="55"/>
    </row>
    <row r="42" spans="1:24" ht="15" customHeight="1">
      <c r="A42" s="49" t="s">
        <v>22</v>
      </c>
      <c r="M42" s="55"/>
    </row>
    <row r="44" spans="1:24" ht="15" customHeight="1">
      <c r="B44" s="55" t="s">
        <v>23</v>
      </c>
    </row>
    <row r="45" spans="1:24" ht="15" customHeight="1">
      <c r="B45" s="55" t="s">
        <v>24</v>
      </c>
      <c r="I45" s="62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5" customHeight="1">
      <c r="B46" s="55" t="s">
        <v>25</v>
      </c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5" customHeight="1">
      <c r="B47" s="55" t="s">
        <v>26</v>
      </c>
    </row>
    <row r="48" spans="1:24" ht="15" customHeight="1">
      <c r="I48" s="62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5" customHeight="1">
      <c r="A49" s="49" t="s">
        <v>27</v>
      </c>
      <c r="I49" s="62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5" customHeight="1">
      <c r="I50" s="61"/>
    </row>
    <row r="51" spans="1:24" ht="15" customHeight="1">
      <c r="B51" s="55" t="s">
        <v>28</v>
      </c>
      <c r="C51" s="55"/>
    </row>
    <row r="52" spans="1:24" ht="15" customHeight="1">
      <c r="B52" s="55" t="s">
        <v>29</v>
      </c>
      <c r="C52" s="55"/>
    </row>
    <row r="53" spans="1:24" ht="15" customHeight="1">
      <c r="B53" s="55" t="s">
        <v>30</v>
      </c>
      <c r="C53" s="55"/>
    </row>
    <row r="54" spans="1:24" ht="15" customHeight="1">
      <c r="B54" s="55" t="s">
        <v>31</v>
      </c>
      <c r="C54" s="55"/>
    </row>
    <row r="56" spans="1:24" ht="15" customHeight="1">
      <c r="A56" s="49" t="s">
        <v>32</v>
      </c>
    </row>
    <row r="58" spans="1:24" ht="15" customHeight="1">
      <c r="B58" s="55" t="s">
        <v>33</v>
      </c>
    </row>
    <row r="59" spans="1:24" ht="15" customHeight="1">
      <c r="B59" s="55" t="s">
        <v>34</v>
      </c>
    </row>
    <row r="60" spans="1:24" ht="15" customHeight="1">
      <c r="B60" s="55" t="s">
        <v>35</v>
      </c>
    </row>
    <row r="61" spans="1:24" ht="15" customHeight="1">
      <c r="B61" s="55" t="s">
        <v>36</v>
      </c>
    </row>
  </sheetData>
  <mergeCells count="3">
    <mergeCell ref="A6:J6"/>
    <mergeCell ref="A9:J9"/>
    <mergeCell ref="A12:J12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9:P53"/>
  <sheetViews>
    <sheetView showGridLines="0" zoomScale="80" zoomScaleNormal="80" workbookViewId="0">
      <selection activeCell="C13" sqref="C13:D13"/>
    </sheetView>
  </sheetViews>
  <sheetFormatPr defaultColWidth="11.42578125" defaultRowHeight="12.75"/>
  <cols>
    <col min="1" max="1" width="2.5703125" style="1" customWidth="1"/>
    <col min="2" max="2" width="43" style="1" customWidth="1"/>
    <col min="3" max="3" width="40.42578125" style="1" customWidth="1"/>
    <col min="4" max="4" width="24.5703125" style="1" customWidth="1"/>
    <col min="5" max="5" width="23.28515625" style="1" customWidth="1"/>
    <col min="6" max="6" width="18.85546875" style="1" customWidth="1"/>
    <col min="7" max="16384" width="11.42578125" style="1"/>
  </cols>
  <sheetData>
    <row r="9" spans="1:6" ht="39.75" customHeight="1">
      <c r="B9" s="166" t="s">
        <v>37</v>
      </c>
      <c r="C9" s="167"/>
      <c r="D9" s="168"/>
      <c r="E9" s="5"/>
      <c r="F9" s="5"/>
    </row>
    <row r="10" spans="1:6" ht="16.5" thickBot="1">
      <c r="B10" s="2"/>
      <c r="E10" s="5"/>
      <c r="F10" s="5"/>
    </row>
    <row r="11" spans="1:6" ht="16.5" thickBot="1">
      <c r="B11" s="3" t="s">
        <v>38</v>
      </c>
      <c r="C11" s="169"/>
      <c r="D11" s="170"/>
      <c r="E11" s="56" t="s">
        <v>39</v>
      </c>
      <c r="F11" s="5"/>
    </row>
    <row r="12" spans="1:6" ht="13.5" thickBot="1">
      <c r="B12" s="4"/>
      <c r="C12" s="5"/>
      <c r="D12" s="5"/>
      <c r="E12" s="5"/>
      <c r="F12" s="5"/>
    </row>
    <row r="13" spans="1:6" ht="15.6" customHeight="1" thickBot="1">
      <c r="B13" s="3" t="s">
        <v>40</v>
      </c>
      <c r="C13" s="171">
        <f>'2 - Répartition partenaires'!C12</f>
        <v>0</v>
      </c>
      <c r="D13" s="172"/>
      <c r="E13" s="5"/>
      <c r="F13" s="5"/>
    </row>
    <row r="14" spans="1:6" ht="18.75" thickBot="1">
      <c r="B14" s="6"/>
      <c r="C14" s="5"/>
      <c r="D14" s="5"/>
      <c r="E14" s="5"/>
      <c r="F14" s="5"/>
    </row>
    <row r="15" spans="1:6" s="8" customFormat="1" ht="16.5" thickBot="1">
      <c r="A15" s="1"/>
      <c r="B15" s="3" t="s">
        <v>41</v>
      </c>
      <c r="C15" s="173"/>
      <c r="D15" s="174"/>
      <c r="E15" s="56" t="s">
        <v>42</v>
      </c>
      <c r="F15" s="5"/>
    </row>
    <row r="16" spans="1:6" ht="18">
      <c r="B16" s="6"/>
      <c r="C16" s="7"/>
      <c r="D16" s="7"/>
    </row>
    <row r="17" spans="1:5" ht="15.75">
      <c r="A17" s="8"/>
      <c r="B17" s="3" t="s">
        <v>43</v>
      </c>
      <c r="C17" s="7" t="s">
        <v>44</v>
      </c>
      <c r="D17" s="29" t="s">
        <v>45</v>
      </c>
    </row>
    <row r="18" spans="1:5" ht="15.75">
      <c r="A18" s="8"/>
      <c r="B18" s="2"/>
      <c r="C18" s="9"/>
      <c r="D18" s="8"/>
      <c r="E18" s="8"/>
    </row>
    <row r="19" spans="1:5" ht="15" thickBot="1">
      <c r="B19" s="18" t="s">
        <v>46</v>
      </c>
    </row>
    <row r="20" spans="1:5" s="10" customFormat="1" ht="50.25" customHeight="1" thickBot="1">
      <c r="B20" s="89" t="s">
        <v>47</v>
      </c>
      <c r="C20" s="164"/>
      <c r="D20" s="165"/>
      <c r="E20" s="56"/>
    </row>
    <row r="21" spans="1:5" ht="16.5" customHeight="1" thickBot="1">
      <c r="B21" s="86" t="s">
        <v>48</v>
      </c>
      <c r="C21" s="87" t="s">
        <v>49</v>
      </c>
      <c r="D21" s="88" t="s">
        <v>50</v>
      </c>
    </row>
    <row r="22" spans="1:5" ht="22.5" customHeight="1" thickBot="1">
      <c r="B22" s="64" t="s">
        <v>51</v>
      </c>
      <c r="C22" s="65" t="e">
        <f>IF((C46*0.4+C23+C27+C32+C33)&gt;C46,C46-C23-C27-C32-C33,C46*0.4)</f>
        <v>#VALUE!</v>
      </c>
      <c r="D22" s="66" t="e">
        <f>C22/C34</f>
        <v>#VALUE!</v>
      </c>
      <c r="E22" s="37"/>
    </row>
    <row r="23" spans="1:5" ht="38.25">
      <c r="B23" s="67" t="s">
        <v>52</v>
      </c>
      <c r="C23" s="68">
        <f>SUM(C24:C26)</f>
        <v>0</v>
      </c>
      <c r="D23" s="69" t="e">
        <f>C23/C34</f>
        <v>#VALUE!</v>
      </c>
    </row>
    <row r="24" spans="1:5">
      <c r="B24" s="77"/>
      <c r="C24" s="78">
        <f>'3 - Plan de fi. chef de file'!C24+'4 - Plan de fi. partenaire 2 '!C24+'5 - Plan de fi. partenaire 3'!C24+'6 - Plan de fi. partenaire 4'!$C$24+'7 - Plan de fi. partenaire 5'!C24</f>
        <v>0</v>
      </c>
      <c r="D24" s="79" t="e">
        <f>C24/C34</f>
        <v>#VALUE!</v>
      </c>
      <c r="E24" s="163"/>
    </row>
    <row r="25" spans="1:5">
      <c r="B25" s="77"/>
      <c r="C25" s="78">
        <f>'3 - Plan de fi. chef de file'!C25+'4 - Plan de fi. partenaire 2 '!C25+'5 - Plan de fi. partenaire 3'!C25+'6 - Plan de fi. partenaire 4'!$C$25+'7 - Plan de fi. partenaire 5'!C25</f>
        <v>0</v>
      </c>
      <c r="D25" s="79" t="e">
        <f>C25/C34</f>
        <v>#VALUE!</v>
      </c>
      <c r="E25" s="163"/>
    </row>
    <row r="26" spans="1:5" ht="15" customHeight="1" thickBot="1">
      <c r="B26" s="83"/>
      <c r="C26" s="84">
        <f>'3 - Plan de fi. chef de file'!C26+'4 - Plan de fi. partenaire 2 '!C26+'5 - Plan de fi. partenaire 3'!C26+'6 - Plan de fi. partenaire 4'!$C$26+'7 - Plan de fi. partenaire 5'!C26</f>
        <v>0</v>
      </c>
      <c r="D26" s="85" t="e">
        <f>C26/C34</f>
        <v>#VALUE!</v>
      </c>
      <c r="E26" s="163"/>
    </row>
    <row r="27" spans="1:5" ht="14.45" customHeight="1">
      <c r="B27" s="70" t="s">
        <v>53</v>
      </c>
      <c r="C27" s="68">
        <f>SUM(C28:C30)</f>
        <v>0</v>
      </c>
      <c r="D27" s="69" t="e">
        <f>C27/C34</f>
        <v>#VALUE!</v>
      </c>
    </row>
    <row r="28" spans="1:5">
      <c r="B28" s="77"/>
      <c r="C28" s="78">
        <f>'3 - Plan de fi. chef de file'!C28+'4 - Plan de fi. partenaire 2 '!C28+'5 - Plan de fi. partenaire 3'!C28+'6 - Plan de fi. partenaire 4'!$C$28+'7 - Plan de fi. partenaire 5'!C28</f>
        <v>0</v>
      </c>
      <c r="D28" s="79" t="e">
        <f>C28/C34</f>
        <v>#VALUE!</v>
      </c>
      <c r="E28" s="163"/>
    </row>
    <row r="29" spans="1:5">
      <c r="B29" s="77"/>
      <c r="C29" s="78">
        <f>'3 - Plan de fi. chef de file'!C29+'4 - Plan de fi. partenaire 2 '!C29+'5 - Plan de fi. partenaire 3'!C29+'6 - Plan de fi. partenaire 4'!$C$29+'7 - Plan de fi. partenaire 5'!C29</f>
        <v>0</v>
      </c>
      <c r="D29" s="79" t="e">
        <f>C29/C34</f>
        <v>#VALUE!</v>
      </c>
      <c r="E29" s="163"/>
    </row>
    <row r="30" spans="1:5" ht="15" customHeight="1" thickBot="1">
      <c r="B30" s="80"/>
      <c r="C30" s="81">
        <f>'3 - Plan de fi. chef de file'!C30+'4 - Plan de fi. partenaire 2 '!C30+'5 - Plan de fi. partenaire 3'!C30+'6 - Plan de fi. partenaire 4'!$C$30+'7 - Plan de fi. partenaire 5'!C30</f>
        <v>0</v>
      </c>
      <c r="D30" s="82" t="e">
        <f>C30/C34</f>
        <v>#VALUE!</v>
      </c>
      <c r="E30" s="163"/>
    </row>
    <row r="31" spans="1:5" ht="15" customHeight="1" thickBot="1">
      <c r="B31" s="71" t="s">
        <v>54</v>
      </c>
      <c r="C31" s="72" t="e">
        <f>C46-C22-C23-C27-C32-C33</f>
        <v>#VALUE!</v>
      </c>
      <c r="D31" s="73" t="e">
        <f>C31/C34</f>
        <v>#VALUE!</v>
      </c>
      <c r="E31" s="36"/>
    </row>
    <row r="32" spans="1:5" ht="15" customHeight="1" thickBot="1">
      <c r="B32" s="74" t="s">
        <v>55</v>
      </c>
      <c r="C32" s="75">
        <f>'3 - Plan de fi. chef de file'!C32+'4 - Plan de fi. partenaire 2 '!C32+'5 - Plan de fi. partenaire 3'!C32+'6 - Plan de fi. partenaire 4'!$C$32+'7 - Plan de fi. partenaire 5'!C32</f>
        <v>0</v>
      </c>
      <c r="D32" s="66" t="e">
        <f>C32/C34</f>
        <v>#VALUE!</v>
      </c>
    </row>
    <row r="33" spans="2:16" ht="26.25" thickBot="1">
      <c r="B33" s="76" t="s">
        <v>56</v>
      </c>
      <c r="C33" s="75">
        <f>'3 - Plan de fi. chef de file'!C33+'4 - Plan de fi. partenaire 2 '!C33+'5 - Plan de fi. partenaire 3'!C33+'6 - Plan de fi. partenaire 4'!$C$33+'7 - Plan de fi. partenaire 5'!C33</f>
        <v>0</v>
      </c>
      <c r="D33" s="66" t="e">
        <f>C33/C34</f>
        <v>#VALUE!</v>
      </c>
      <c r="E33" s="37"/>
    </row>
    <row r="34" spans="2:16" ht="26.25" customHeight="1" thickBot="1">
      <c r="B34" s="90" t="s">
        <v>57</v>
      </c>
      <c r="C34" s="91" t="e">
        <f>C22+C23+C27+C31+C32+C33</f>
        <v>#VALUE!</v>
      </c>
      <c r="D34" s="92" t="e">
        <f t="shared" ref="D34" si="0">D22+D23+D27+D31+D32+D33</f>
        <v>#VALUE!</v>
      </c>
      <c r="E34" s="50" t="e">
        <f>IF($C$34=$C$46,"Ressources correctes","Ressources à vérifier")</f>
        <v>#VALUE!</v>
      </c>
      <c r="F34" s="37" t="s">
        <v>58</v>
      </c>
    </row>
    <row r="35" spans="2:16" ht="13.5" customHeight="1" thickBot="1">
      <c r="B35" s="12"/>
      <c r="H35" s="11"/>
    </row>
    <row r="36" spans="2:16" ht="36" customHeight="1" thickBot="1">
      <c r="B36" s="93" t="s">
        <v>59</v>
      </c>
      <c r="C36" s="122"/>
      <c r="D36" s="94" t="s">
        <v>60</v>
      </c>
      <c r="E36" s="39"/>
      <c r="F36" s="14"/>
      <c r="G36" s="14"/>
      <c r="H36" s="14"/>
      <c r="I36" s="14"/>
      <c r="J36" s="14"/>
      <c r="K36" s="14"/>
    </row>
    <row r="37" spans="2:16" ht="13.5" customHeight="1">
      <c r="B37" s="95"/>
      <c r="C37" s="95"/>
      <c r="D37" s="94"/>
      <c r="E37" s="14"/>
      <c r="F37" s="14"/>
      <c r="G37" s="14"/>
      <c r="H37" s="14"/>
      <c r="I37" s="14"/>
      <c r="J37" s="14"/>
      <c r="K37" s="14"/>
    </row>
    <row r="38" spans="2:16" ht="19.149999999999999" customHeight="1">
      <c r="B38" s="96" t="s">
        <v>61</v>
      </c>
      <c r="C38" s="97" t="str">
        <f>IF(C36="","",IF(C36&gt;Actualisation!G3,Actualisation!H2,IF(C36&lt;Actualisation!F3,Actualisation!D2,Actualisation!F2)))</f>
        <v/>
      </c>
      <c r="D38" s="94"/>
      <c r="E38" s="54"/>
      <c r="F38" s="14"/>
      <c r="G38" s="14"/>
      <c r="H38" s="14"/>
      <c r="I38" s="14"/>
      <c r="J38" s="14"/>
      <c r="K38" s="14"/>
    </row>
    <row r="39" spans="2:16" ht="30.6" customHeight="1" thickBot="1">
      <c r="B39" s="1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ht="12.75" customHeight="1">
      <c r="B40" s="175" t="s">
        <v>62</v>
      </c>
      <c r="C40" s="177" t="str">
        <f>IF($C$20=0,"",$C$20)</f>
        <v/>
      </c>
      <c r="D40" s="37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6" ht="30.6" customHeight="1" thickBot="1">
      <c r="B41" s="176"/>
      <c r="C41" s="178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2:16" ht="16.5" thickBot="1">
      <c r="B42" s="98" t="s">
        <v>63</v>
      </c>
      <c r="C42" s="120"/>
      <c r="D42" s="14"/>
    </row>
    <row r="43" spans="2:16" ht="27" customHeight="1" thickBot="1">
      <c r="B43" s="161" t="s">
        <v>64</v>
      </c>
      <c r="C43" s="162"/>
      <c r="D43" s="60" t="s">
        <v>65</v>
      </c>
    </row>
    <row r="44" spans="2:16" ht="24" customHeight="1" thickBot="1">
      <c r="B44" s="99" t="s">
        <v>66</v>
      </c>
      <c r="C44" s="121" t="str">
        <f>IF(C38="","",IF(B43="","",VLOOKUP(B43,B51:C53,2,FALSE)))</f>
        <v/>
      </c>
    </row>
    <row r="45" spans="2:16" ht="24" customHeight="1" thickBot="1">
      <c r="B45" s="100" t="s">
        <v>67</v>
      </c>
      <c r="C45" s="142"/>
      <c r="D45" s="56" t="s">
        <v>68</v>
      </c>
    </row>
    <row r="46" spans="2:16" ht="24" customHeight="1" thickBot="1">
      <c r="B46" s="101" t="s">
        <v>69</v>
      </c>
      <c r="C46" s="102" t="e">
        <f>C44*C45</f>
        <v>#VALUE!</v>
      </c>
    </row>
    <row r="49" spans="2:4">
      <c r="B49" s="103" t="s">
        <v>70</v>
      </c>
      <c r="C49" s="103" t="str">
        <f>C38</f>
        <v/>
      </c>
      <c r="D49" s="104"/>
    </row>
    <row r="50" spans="2:4" ht="14.25">
      <c r="B50" s="105" t="s">
        <v>71</v>
      </c>
      <c r="C50" s="106" t="str">
        <f>IF(C49="","",IF(C49=2022,Actualisation!D4,IF(C49=2023,Actualisation!F4,IF(C49=2024,Actualisation!H4))))</f>
        <v/>
      </c>
      <c r="D50" s="107"/>
    </row>
    <row r="51" spans="2:4" ht="14.25">
      <c r="B51" s="105" t="s">
        <v>72</v>
      </c>
      <c r="C51" s="108" t="str">
        <f>IF(C49="","",IF($C$49=2022,Actualisation!D5,IF(C49=2023,Actualisation!F5,IF(C49=2024,Actualisation!H5))))</f>
        <v/>
      </c>
      <c r="D51" s="109"/>
    </row>
    <row r="52" spans="2:4" ht="14.25">
      <c r="B52" s="105" t="s">
        <v>73</v>
      </c>
      <c r="C52" s="108" t="str">
        <f>IF(C49="","",IF($C$49=2022,Actualisation!D6,IF($C$49=2023,Actualisation!F6,IF($C$49=2024,Actualisation!H6))))</f>
        <v/>
      </c>
      <c r="D52" s="109"/>
    </row>
    <row r="53" spans="2:4" ht="14.25">
      <c r="B53" s="105" t="s">
        <v>64</v>
      </c>
      <c r="C53" s="108" t="str">
        <f>IF($C$49="","",IF($C$49=2022,Actualisation!D7,IF($C$49=2023,Actualisation!F7,IF($C$49=2024,Actualisation!H7))))</f>
        <v/>
      </c>
      <c r="D53" s="109"/>
    </row>
  </sheetData>
  <mergeCells count="10">
    <mergeCell ref="B43:C43"/>
    <mergeCell ref="E24:E26"/>
    <mergeCell ref="E28:E30"/>
    <mergeCell ref="C20:D20"/>
    <mergeCell ref="B9:D9"/>
    <mergeCell ref="C11:D11"/>
    <mergeCell ref="C13:D13"/>
    <mergeCell ref="C15:D15"/>
    <mergeCell ref="B40:B41"/>
    <mergeCell ref="C40:C41"/>
  </mergeCells>
  <conditionalFormatting sqref="C22">
    <cfRule type="containsErrors" priority="8" stopIfTrue="1">
      <formula>ISERROR(C22)</formula>
    </cfRule>
  </conditionalFormatting>
  <conditionalFormatting sqref="D28:D30 D24:D26">
    <cfRule type="containsErrors" dxfId="59" priority="7" stopIfTrue="1">
      <formula>ISERROR(D24)</formula>
    </cfRule>
  </conditionalFormatting>
  <conditionalFormatting sqref="D34">
    <cfRule type="containsErrors" dxfId="58" priority="6" stopIfTrue="1">
      <formula>ISERROR(D34)</formula>
    </cfRule>
  </conditionalFormatting>
  <conditionalFormatting sqref="D22">
    <cfRule type="cellIs" dxfId="57" priority="5" operator="greaterThan">
      <formula>0.4</formula>
    </cfRule>
  </conditionalFormatting>
  <conditionalFormatting sqref="E34">
    <cfRule type="containsText" dxfId="56" priority="2" operator="containsText" text="Ressources à vérifier">
      <formula>NOT(ISERROR(SEARCH("Ressources à vérifier",E34)))</formula>
    </cfRule>
  </conditionalFormatting>
  <conditionalFormatting sqref="D36:D38">
    <cfRule type="containsErrors" dxfId="55" priority="1" stopIfTrue="1">
      <formula>ISERROR(D36)</formula>
    </cfRule>
  </conditionalFormatting>
  <pageMargins left="0.7" right="0.7" top="0.75" bottom="0.75" header="0.3" footer="0.3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552450</xdr:colOff>
                    <xdr:row>16</xdr:row>
                    <xdr:rowOff>9525</xdr:rowOff>
                  </from>
                  <to>
                    <xdr:col>2</xdr:col>
                    <xdr:colOff>1552575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16</xdr:row>
                    <xdr:rowOff>0</xdr:rowOff>
                  </from>
                  <to>
                    <xdr:col>4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4A72688-06F4-4290-AB1E-5DEB5BD09D0B}">
            <xm:f>NOT(ISERROR(SEARCH($E$34,E36)))</xm:f>
            <xm:f>$E$34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3" operator="containsText" id="{FAB1BEF6-E771-49BD-A4A1-DC03F2D2E00A}">
            <xm:f>NOT(ISERROR(SEARCH($E$34,E34)))</xm:f>
            <xm:f>$E$34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Actualisation!$A$5:$A$7</xm:f>
          </x14:formula1>
          <xm:sqref>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J16"/>
  <sheetViews>
    <sheetView showGridLines="0" zoomScale="80" zoomScaleNormal="80" zoomScaleSheetLayoutView="85" zoomScalePageLayoutView="75" workbookViewId="0">
      <selection activeCell="E18" sqref="E18"/>
    </sheetView>
  </sheetViews>
  <sheetFormatPr defaultColWidth="11.42578125" defaultRowHeight="15"/>
  <cols>
    <col min="1" max="1" width="11.42578125" style="33"/>
    <col min="2" max="2" width="40.5703125" style="33" customWidth="1"/>
    <col min="3" max="7" width="24" style="33" customWidth="1"/>
    <col min="8" max="8" width="27.5703125" style="33" customWidth="1"/>
    <col min="9" max="9" width="30.5703125" style="33" customWidth="1"/>
    <col min="10" max="10" width="11.42578125" style="33"/>
    <col min="11" max="11" width="23.5703125" style="33" customWidth="1"/>
    <col min="12" max="12" width="24.42578125" style="33" customWidth="1"/>
    <col min="13" max="16384" width="11.42578125" style="33"/>
  </cols>
  <sheetData>
    <row r="1" spans="1:10" ht="105" customHeight="1"/>
    <row r="2" spans="1:10" ht="37.5" customHeight="1">
      <c r="C2" s="181" t="s">
        <v>74</v>
      </c>
      <c r="D2" s="181"/>
      <c r="E2" s="181"/>
      <c r="F2" s="181"/>
      <c r="G2" s="181"/>
      <c r="H2" s="181"/>
    </row>
    <row r="4" spans="1:10" s="34" customFormat="1" ht="15.75">
      <c r="B4" s="3" t="s">
        <v>38</v>
      </c>
      <c r="C4" s="182">
        <f>'1 - Plan de financement global'!C11:D11</f>
        <v>0</v>
      </c>
      <c r="D4" s="183"/>
      <c r="E4" s="183"/>
      <c r="F4" s="183"/>
      <c r="G4" s="183"/>
      <c r="H4" s="183"/>
      <c r="I4" s="33"/>
      <c r="J4" s="33"/>
    </row>
    <row r="5" spans="1:10" s="34" customFormat="1">
      <c r="B5" s="4"/>
      <c r="C5" s="5"/>
      <c r="D5" s="5"/>
      <c r="E5" s="5"/>
      <c r="F5" s="5"/>
      <c r="G5" s="5"/>
      <c r="H5" s="5"/>
      <c r="I5" s="33"/>
      <c r="J5" s="33"/>
    </row>
    <row r="6" spans="1:10" s="34" customFormat="1" ht="15.75">
      <c r="B6" s="3" t="s">
        <v>40</v>
      </c>
      <c r="C6" s="179">
        <f>C12</f>
        <v>0</v>
      </c>
      <c r="D6" s="180"/>
      <c r="E6" s="180"/>
      <c r="F6" s="180"/>
      <c r="G6" s="180"/>
      <c r="H6" s="180"/>
      <c r="I6" s="33"/>
      <c r="J6" s="33"/>
    </row>
    <row r="7" spans="1:10" s="34" customFormat="1" ht="18">
      <c r="B7" s="6"/>
      <c r="C7" s="5"/>
      <c r="D7" s="5"/>
      <c r="E7" s="5"/>
      <c r="F7" s="5"/>
      <c r="G7" s="5"/>
      <c r="H7" s="5"/>
      <c r="I7" s="33"/>
      <c r="J7" s="33"/>
    </row>
    <row r="8" spans="1:10" s="35" customFormat="1" ht="15.75">
      <c r="A8" s="34"/>
      <c r="B8" s="3" t="s">
        <v>41</v>
      </c>
      <c r="C8" s="182">
        <f>'1 - Plan de financement global'!C15:D15</f>
        <v>0</v>
      </c>
      <c r="D8" s="183"/>
      <c r="E8" s="183"/>
      <c r="F8" s="183"/>
      <c r="G8" s="183"/>
      <c r="H8" s="183"/>
      <c r="I8" s="33"/>
      <c r="J8" s="33"/>
    </row>
    <row r="9" spans="1:10">
      <c r="B9" s="32"/>
      <c r="C9" s="32"/>
      <c r="D9" s="32"/>
      <c r="E9" s="32"/>
      <c r="F9" s="32"/>
      <c r="G9" s="32"/>
      <c r="H9" s="32"/>
    </row>
    <row r="10" spans="1:10" ht="15.75" thickBot="1">
      <c r="B10" s="32"/>
      <c r="C10" s="32"/>
      <c r="D10" s="32"/>
      <c r="E10" s="32"/>
      <c r="F10" s="32"/>
      <c r="G10" s="32"/>
      <c r="H10" s="32"/>
    </row>
    <row r="11" spans="1:10" s="19" customFormat="1" ht="43.5" customHeight="1" thickBot="1">
      <c r="B11" s="143" t="str">
        <f>IF('1 - Plan de financement global'!$C$20=0,"",'1 - Plan de financement global'!$C$20)</f>
        <v/>
      </c>
      <c r="C11" s="145" t="s">
        <v>75</v>
      </c>
      <c r="D11" s="128" t="s">
        <v>76</v>
      </c>
      <c r="E11" s="128" t="s">
        <v>77</v>
      </c>
      <c r="F11" s="128" t="s">
        <v>78</v>
      </c>
      <c r="G11" s="145" t="s">
        <v>79</v>
      </c>
      <c r="H11" s="184" t="s">
        <v>80</v>
      </c>
      <c r="I11" s="38"/>
    </row>
    <row r="12" spans="1:10" ht="42" customHeight="1" thickBot="1">
      <c r="B12" s="158" t="s">
        <v>81</v>
      </c>
      <c r="C12" s="40"/>
      <c r="D12" s="41"/>
      <c r="E12" s="41"/>
      <c r="F12" s="41"/>
      <c r="G12" s="41"/>
      <c r="H12" s="185"/>
      <c r="I12" s="38" t="s">
        <v>82</v>
      </c>
    </row>
    <row r="13" spans="1:10" ht="33.75" customHeight="1">
      <c r="B13" s="144" t="s">
        <v>83</v>
      </c>
      <c r="C13" s="123" t="e">
        <f>'1 - Plan de financement global'!$C$34*C16</f>
        <v>#VALUE!</v>
      </c>
      <c r="D13" s="124" t="e">
        <f>'1 - Plan de financement global'!$C$34*D16</f>
        <v>#VALUE!</v>
      </c>
      <c r="E13" s="124" t="e">
        <f>'1 - Plan de financement global'!$C$34*E16</f>
        <v>#VALUE!</v>
      </c>
      <c r="F13" s="124" t="e">
        <f>'1 - Plan de financement global'!$C$34*F16</f>
        <v>#VALUE!</v>
      </c>
      <c r="G13" s="146" t="e">
        <f>'1 - Plan de financement global'!$C$34*G16</f>
        <v>#VALUE!</v>
      </c>
      <c r="H13" s="156" t="e">
        <f>C13+D13+E13+F13+G13</f>
        <v>#VALUE!</v>
      </c>
      <c r="I13" s="32" t="e">
        <f>IF($H$13='1 - Plan de financement global'!$C$46,"Clé de répartition correcte","Clé de répartition à corriger")</f>
        <v>#VALUE!</v>
      </c>
    </row>
    <row r="14" spans="1:10" ht="33.75" customHeight="1" thickBot="1">
      <c r="B14" s="127" t="s">
        <v>84</v>
      </c>
      <c r="C14" s="125" t="e">
        <f>'3 - Plan de fi. chef de file'!$C$22</f>
        <v>#VALUE!</v>
      </c>
      <c r="D14" s="126" t="e">
        <f>'4 - Plan de fi. partenaire 2 '!$C$22</f>
        <v>#VALUE!</v>
      </c>
      <c r="E14" s="126" t="e">
        <f>'5 - Plan de fi. partenaire 3'!C22</f>
        <v>#VALUE!</v>
      </c>
      <c r="F14" s="126" t="e">
        <f>'6 - Plan de fi. partenaire 4'!C22</f>
        <v>#VALUE!</v>
      </c>
      <c r="G14" s="147" t="e">
        <f>'7 - Plan de fi. partenaire 5'!C22</f>
        <v>#VALUE!</v>
      </c>
      <c r="H14" s="157" t="e">
        <f>+'1 - Plan de financement global'!C22</f>
        <v>#VALUE!</v>
      </c>
      <c r="I14" s="32" t="e">
        <f>IF($H$14='1 - Plan de financement global'!$C$22,"Clé de répartition correcte","Clé de répartition à corriger")</f>
        <v>#VALUE!</v>
      </c>
    </row>
    <row r="15" spans="1:10" ht="27.75" customHeight="1" thickBot="1">
      <c r="B15" s="129" t="s">
        <v>85</v>
      </c>
      <c r="C15" s="153"/>
      <c r="D15" s="154"/>
      <c r="E15" s="154"/>
      <c r="F15" s="154"/>
      <c r="G15" s="154"/>
      <c r="H15" s="51" t="str">
        <f>IF(C15+D15+E15+F15+G15='1 - Plan de financement global'!C45,"Nb participants correcte","Nb participants à vérifier")</f>
        <v>Nb participants correcte</v>
      </c>
      <c r="I15" s="38" t="s">
        <v>86</v>
      </c>
    </row>
    <row r="16" spans="1:10" ht="27.75" customHeight="1" thickBot="1">
      <c r="B16" s="144" t="s">
        <v>87</v>
      </c>
      <c r="C16" s="148" t="e">
        <f>C15/'1 - Plan de financement global'!$C$45</f>
        <v>#DIV/0!</v>
      </c>
      <c r="D16" s="149" t="e">
        <f>D15/'1 - Plan de financement global'!$C$45</f>
        <v>#DIV/0!</v>
      </c>
      <c r="E16" s="150" t="e">
        <f>E15/'1 - Plan de financement global'!$C$45</f>
        <v>#DIV/0!</v>
      </c>
      <c r="F16" s="152" t="e">
        <f>F15/'1 - Plan de financement global'!$C$45</f>
        <v>#DIV/0!</v>
      </c>
      <c r="G16" s="151" t="e">
        <f>G15/'1 - Plan de financement global'!$C$45</f>
        <v>#DIV/0!</v>
      </c>
      <c r="H16" s="51" t="e">
        <f>IF(C16+D16+E16+F16+G16=1,"Clé de répartition correcte","Clé de répartition à vérifier")</f>
        <v>#DIV/0!</v>
      </c>
      <c r="I16" s="38"/>
    </row>
  </sheetData>
  <mergeCells count="5">
    <mergeCell ref="C6:H6"/>
    <mergeCell ref="C2:H2"/>
    <mergeCell ref="C4:H4"/>
    <mergeCell ref="C8:H8"/>
    <mergeCell ref="H11:H12"/>
  </mergeCells>
  <conditionalFormatting sqref="I13:I14">
    <cfRule type="containsText" dxfId="52" priority="7" operator="containsText" text="Clé de répartition correcte">
      <formula>NOT(ISERROR(SEARCH("Clé de répartition correcte",I13)))</formula>
    </cfRule>
    <cfRule type="containsText" dxfId="51" priority="8" operator="containsText" text="Clé de répartition à corriger">
      <formula>NOT(ISERROR(SEARCH("Clé de répartition à corriger",I13)))</formula>
    </cfRule>
  </conditionalFormatting>
  <conditionalFormatting sqref="H15">
    <cfRule type="containsText" dxfId="50" priority="3" operator="containsText" text="Nb participants correcte">
      <formula>NOT(ISERROR(SEARCH("Nb participants correcte",H15)))</formula>
    </cfRule>
    <cfRule type="containsText" dxfId="49" priority="4" operator="containsText" text="Nb participants à vérifier">
      <formula>NOT(ISERROR(SEARCH("Nb participants à vérifier",H15)))</formula>
    </cfRule>
  </conditionalFormatting>
  <conditionalFormatting sqref="H16">
    <cfRule type="containsText" dxfId="48" priority="1" operator="containsText" text="Clé de répartition correcte">
      <formula>NOT(ISERROR(SEARCH("Clé de répartition correcte",H16)))</formula>
    </cfRule>
    <cfRule type="containsText" dxfId="47" priority="2" operator="containsText" text="Clé de répartition à vérifier">
      <formula>NOT(ISERROR(SEARCH("Clé de répartition à vérifier",H16)))</formula>
    </cfRule>
  </conditionalFormatting>
  <pageMargins left="0.25" right="0.25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5:S41"/>
  <sheetViews>
    <sheetView topLeftCell="A16" zoomScale="80" zoomScaleNormal="80" workbookViewId="0">
      <selection activeCell="H36" sqref="H36"/>
    </sheetView>
  </sheetViews>
  <sheetFormatPr defaultColWidth="11.42578125" defaultRowHeight="12.75"/>
  <cols>
    <col min="1" max="1" width="2.5703125" style="1" customWidth="1"/>
    <col min="2" max="2" width="39" style="1" customWidth="1"/>
    <col min="3" max="3" width="21.140625" style="1" customWidth="1"/>
    <col min="4" max="4" width="21.7109375" style="1" customWidth="1"/>
    <col min="5" max="5" width="11.85546875" style="1" customWidth="1"/>
    <col min="6" max="6" width="38.42578125" style="1" customWidth="1"/>
    <col min="7" max="7" width="15.28515625" style="1" customWidth="1"/>
    <col min="8" max="8" width="39.140625" style="1" customWidth="1"/>
    <col min="9" max="9" width="53.28515625" style="1" customWidth="1"/>
    <col min="10" max="16384" width="11.42578125" style="1"/>
  </cols>
  <sheetData>
    <row r="5" spans="1:9" ht="15">
      <c r="G5"/>
    </row>
    <row r="9" spans="1:9" ht="39.75" customHeight="1">
      <c r="B9" s="166" t="s">
        <v>88</v>
      </c>
      <c r="C9" s="190"/>
      <c r="D9" s="190"/>
      <c r="E9" s="190"/>
      <c r="F9" s="190"/>
      <c r="G9" s="191"/>
      <c r="H9" s="5"/>
      <c r="I9" s="5"/>
    </row>
    <row r="10" spans="1:9" ht="15.75">
      <c r="B10" s="2"/>
      <c r="H10" s="5"/>
      <c r="I10" s="5"/>
    </row>
    <row r="11" spans="1:9" ht="15.75">
      <c r="B11" s="3" t="s">
        <v>38</v>
      </c>
      <c r="C11" s="192">
        <f>'1 - Plan de financement global'!$C$11</f>
        <v>0</v>
      </c>
      <c r="D11" s="193"/>
      <c r="E11" s="193"/>
      <c r="F11" s="193"/>
      <c r="G11" s="194"/>
      <c r="H11" s="5"/>
      <c r="I11" s="5"/>
    </row>
    <row r="12" spans="1:9">
      <c r="B12" s="4"/>
      <c r="C12" s="5"/>
      <c r="D12" s="5"/>
      <c r="E12" s="5"/>
      <c r="F12" s="5"/>
      <c r="G12" s="5"/>
      <c r="H12" s="5"/>
      <c r="I12" s="5"/>
    </row>
    <row r="13" spans="1:9" ht="15.75">
      <c r="B13" s="3" t="s">
        <v>40</v>
      </c>
      <c r="C13" s="195">
        <f>'2 - Répartition partenaires'!$C$12</f>
        <v>0</v>
      </c>
      <c r="D13" s="196"/>
      <c r="E13" s="196"/>
      <c r="F13" s="196"/>
      <c r="G13" s="197"/>
      <c r="H13" s="5"/>
      <c r="I13" s="5"/>
    </row>
    <row r="14" spans="1:9" ht="18">
      <c r="B14" s="6"/>
      <c r="C14" s="5"/>
      <c r="D14" s="5"/>
      <c r="E14" s="5"/>
      <c r="F14" s="5"/>
      <c r="G14" s="5"/>
      <c r="H14" s="5"/>
      <c r="I14" s="5"/>
    </row>
    <row r="15" spans="1:9" s="8" customFormat="1" ht="15.75">
      <c r="A15" s="1"/>
      <c r="B15" s="3" t="s">
        <v>41</v>
      </c>
      <c r="C15" s="192">
        <f>'1 - Plan de financement global'!$C$15</f>
        <v>0</v>
      </c>
      <c r="D15" s="193"/>
      <c r="E15" s="193"/>
      <c r="F15" s="193"/>
      <c r="G15" s="194"/>
      <c r="H15" s="5"/>
      <c r="I15" s="5"/>
    </row>
    <row r="16" spans="1:9" ht="18">
      <c r="B16" s="6"/>
      <c r="C16" s="7"/>
      <c r="D16" s="7"/>
      <c r="E16" s="7"/>
      <c r="F16" s="7"/>
      <c r="G16" s="7"/>
    </row>
    <row r="17" spans="1:9" ht="15.75">
      <c r="A17" s="8"/>
      <c r="B17" s="3" t="s">
        <v>43</v>
      </c>
      <c r="C17" s="16" t="s">
        <v>44</v>
      </c>
      <c r="D17" s="15"/>
      <c r="E17" s="26" t="s">
        <v>45</v>
      </c>
      <c r="F17" s="26"/>
      <c r="G17" s="15"/>
    </row>
    <row r="18" spans="1:9" ht="15.75">
      <c r="A18" s="8"/>
      <c r="B18" s="2"/>
      <c r="C18" s="9"/>
      <c r="D18" s="8"/>
      <c r="E18" s="8"/>
      <c r="F18" s="8"/>
      <c r="G18" s="8"/>
      <c r="H18" s="8"/>
    </row>
    <row r="19" spans="1:9" ht="15" thickBot="1">
      <c r="B19" s="18" t="s">
        <v>46</v>
      </c>
    </row>
    <row r="20" spans="1:9" s="10" customFormat="1" ht="50.25" customHeight="1" thickBot="1">
      <c r="B20" s="89" t="s">
        <v>47</v>
      </c>
      <c r="C20" s="164" t="str">
        <f>IF('1 - Plan de financement global'!$C$20=0,"",'1 - Plan de financement global'!$C$20)</f>
        <v/>
      </c>
      <c r="D20" s="165" t="str">
        <f>IF('1 - Plan de financement global'!$C$20=0,"",'1 - Plan de financement global'!$C$20)</f>
        <v/>
      </c>
      <c r="E20" s="198" t="s">
        <v>89</v>
      </c>
      <c r="F20" s="200" t="s">
        <v>90</v>
      </c>
      <c r="G20" s="201"/>
      <c r="H20" s="37"/>
    </row>
    <row r="21" spans="1:9" ht="16.5" customHeight="1" thickBot="1">
      <c r="B21" s="86" t="s">
        <v>48</v>
      </c>
      <c r="C21" s="87" t="s">
        <v>49</v>
      </c>
      <c r="D21" s="88" t="s">
        <v>50</v>
      </c>
      <c r="E21" s="199"/>
      <c r="F21" s="202"/>
      <c r="G21" s="203"/>
    </row>
    <row r="22" spans="1:9" ht="22.5" customHeight="1" thickBot="1">
      <c r="B22" s="64" t="s">
        <v>51</v>
      </c>
      <c r="C22" s="65" t="e">
        <f>IF((C38*0.4+C23+C27+C32+C33)&gt;C38,C38-C23-C27-C32-C33,C38*0.4)</f>
        <v>#VALUE!</v>
      </c>
      <c r="D22" s="66" t="e">
        <f>C22/C34</f>
        <v>#VALUE!</v>
      </c>
      <c r="E22" s="27"/>
      <c r="F22" s="204"/>
      <c r="G22" s="205"/>
      <c r="H22" s="44" t="e">
        <f>IF($C$22='2 - Répartition partenaires'!$C$14,"Répartition fonds européens correcte","Répartition fonds européens à vérifier")</f>
        <v>#VALUE!</v>
      </c>
      <c r="I22" s="37"/>
    </row>
    <row r="23" spans="1:9" ht="39" thickBot="1">
      <c r="B23" s="136" t="s">
        <v>52</v>
      </c>
      <c r="C23" s="130">
        <f>SUM(C24:C26)</f>
        <v>0</v>
      </c>
      <c r="D23" s="69" t="e">
        <f>C23/C34</f>
        <v>#VALUE!</v>
      </c>
      <c r="E23" s="28"/>
      <c r="F23" s="188"/>
      <c r="G23" s="189"/>
    </row>
    <row r="24" spans="1:9" ht="13.15" customHeight="1">
      <c r="B24" s="139"/>
      <c r="C24" s="45"/>
      <c r="D24" s="79" t="e">
        <f>C24/C34</f>
        <v>#VALUE!</v>
      </c>
      <c r="E24" s="22"/>
      <c r="F24" s="206"/>
      <c r="G24" s="207"/>
      <c r="H24" s="186" t="s">
        <v>91</v>
      </c>
      <c r="I24" s="187"/>
    </row>
    <row r="25" spans="1:9" ht="13.15" customHeight="1">
      <c r="B25" s="140"/>
      <c r="C25" s="46"/>
      <c r="D25" s="79" t="e">
        <f>C25/C34</f>
        <v>#VALUE!</v>
      </c>
      <c r="E25" s="22"/>
      <c r="F25" s="206"/>
      <c r="G25" s="207"/>
      <c r="H25" s="186"/>
      <c r="I25" s="187"/>
    </row>
    <row r="26" spans="1:9" ht="15" customHeight="1" thickBot="1">
      <c r="B26" s="141"/>
      <c r="C26" s="47"/>
      <c r="D26" s="82" t="e">
        <f>C26/C34</f>
        <v>#VALUE!</v>
      </c>
      <c r="E26" s="23"/>
      <c r="F26" s="208"/>
      <c r="G26" s="209"/>
      <c r="H26" s="186"/>
      <c r="I26" s="187"/>
    </row>
    <row r="27" spans="1:9" ht="14.45" customHeight="1" thickBot="1">
      <c r="B27" s="137" t="s">
        <v>53</v>
      </c>
      <c r="C27" s="131">
        <f>SUM(C28:C30)</f>
        <v>0</v>
      </c>
      <c r="D27" s="69" t="e">
        <f>C27/C34</f>
        <v>#VALUE!</v>
      </c>
      <c r="E27" s="21"/>
      <c r="F27" s="188"/>
      <c r="G27" s="189"/>
    </row>
    <row r="28" spans="1:9" ht="13.15" customHeight="1">
      <c r="B28" s="139"/>
      <c r="C28" s="45"/>
      <c r="D28" s="79" t="e">
        <f>C28/C34</f>
        <v>#VALUE!</v>
      </c>
      <c r="E28" s="22"/>
      <c r="F28" s="206"/>
      <c r="G28" s="207"/>
      <c r="H28" s="186" t="s">
        <v>92</v>
      </c>
      <c r="I28" s="187"/>
    </row>
    <row r="29" spans="1:9" ht="13.15" customHeight="1">
      <c r="B29" s="140"/>
      <c r="C29" s="46"/>
      <c r="D29" s="79" t="e">
        <f>C29/C34</f>
        <v>#VALUE!</v>
      </c>
      <c r="E29" s="22"/>
      <c r="F29" s="206"/>
      <c r="G29" s="207"/>
      <c r="H29" s="186"/>
      <c r="I29" s="187"/>
    </row>
    <row r="30" spans="1:9" ht="15" customHeight="1" thickBot="1">
      <c r="B30" s="141"/>
      <c r="C30" s="47"/>
      <c r="D30" s="82" t="e">
        <f>C30/C34</f>
        <v>#VALUE!</v>
      </c>
      <c r="E30" s="24"/>
      <c r="F30" s="219"/>
      <c r="G30" s="220"/>
      <c r="H30" s="186"/>
      <c r="I30" s="187"/>
    </row>
    <row r="31" spans="1:9" ht="23.45" customHeight="1" thickBot="1">
      <c r="B31" s="138" t="s">
        <v>54</v>
      </c>
      <c r="C31" s="131" t="e">
        <f>C38-C22-C23-C27-C32-C33</f>
        <v>#VALUE!</v>
      </c>
      <c r="D31" s="66" t="e">
        <f>C31/C34</f>
        <v>#VALUE!</v>
      </c>
      <c r="E31" s="20"/>
      <c r="F31" s="221"/>
      <c r="G31" s="222"/>
      <c r="H31" s="52"/>
    </row>
    <row r="32" spans="1:9" ht="23.45" customHeight="1" thickBot="1">
      <c r="B32" s="133" t="s">
        <v>55</v>
      </c>
      <c r="C32" s="43"/>
      <c r="D32" s="132" t="e">
        <f>C32/C34</f>
        <v>#VALUE!</v>
      </c>
      <c r="E32" s="20"/>
      <c r="F32" s="221"/>
      <c r="G32" s="222"/>
      <c r="H32" s="56" t="s">
        <v>93</v>
      </c>
    </row>
    <row r="33" spans="2:19" ht="46.9" customHeight="1" thickBot="1">
      <c r="B33" s="134" t="s">
        <v>56</v>
      </c>
      <c r="C33" s="43"/>
      <c r="D33" s="132" t="e">
        <f>C33/C34</f>
        <v>#VALUE!</v>
      </c>
      <c r="E33" s="20"/>
      <c r="F33" s="221"/>
      <c r="G33" s="222"/>
      <c r="H33" s="56" t="s">
        <v>94</v>
      </c>
    </row>
    <row r="34" spans="2:19" ht="26.25" customHeight="1" thickBot="1">
      <c r="B34" s="17" t="s">
        <v>57</v>
      </c>
      <c r="C34" s="42" t="e">
        <f>C22+C23+C27+C31+C32+C33</f>
        <v>#VALUE!</v>
      </c>
      <c r="D34" s="13" t="e">
        <f>D22+D23+D27+D31+D32+D33</f>
        <v>#VALUE!</v>
      </c>
      <c r="E34" s="25"/>
      <c r="F34" s="217"/>
      <c r="G34" s="218"/>
      <c r="H34" s="44" t="e">
        <f>IF($C$34='2 - Répartition partenaires'!$C$13,"Répartition des ressources correcte","Répartition des ressources à vérifier")</f>
        <v>#VALUE!</v>
      </c>
    </row>
    <row r="35" spans="2:19" ht="13.5" customHeight="1" thickBot="1">
      <c r="B35" s="12"/>
      <c r="K35" s="11"/>
    </row>
    <row r="36" spans="2:19" ht="61.15" customHeight="1" thickBot="1">
      <c r="B36" s="214" t="s">
        <v>62</v>
      </c>
      <c r="C36" s="210" t="str">
        <f>IF('1 - Plan de financement global'!$C$20=0,"",'1 - Plan de financement global'!$C$20)</f>
        <v/>
      </c>
      <c r="D36" s="211" t="str">
        <f>IF('1 - Plan de financement global'!$C$20=0,"",'1 - Plan de financement global'!$C$20)</f>
        <v/>
      </c>
      <c r="E36" s="201" t="s">
        <v>89</v>
      </c>
      <c r="F36" s="200" t="s">
        <v>90</v>
      </c>
      <c r="G36" s="201"/>
      <c r="H36" s="135"/>
      <c r="I36" s="14"/>
      <c r="J36" s="14"/>
      <c r="K36" s="14"/>
      <c r="L36" s="14"/>
      <c r="M36" s="14"/>
      <c r="N36" s="14"/>
    </row>
    <row r="37" spans="2:19" ht="13.5" customHeight="1" thickBot="1">
      <c r="B37" s="215"/>
      <c r="C37" s="87" t="s">
        <v>49</v>
      </c>
      <c r="D37" s="88" t="s">
        <v>50</v>
      </c>
      <c r="E37" s="223"/>
      <c r="F37" s="224"/>
      <c r="G37" s="225"/>
      <c r="H37" s="14"/>
      <c r="I37" s="14"/>
      <c r="J37" s="14"/>
      <c r="K37" s="14"/>
      <c r="L37" s="14"/>
      <c r="M37" s="14"/>
      <c r="N37" s="14"/>
    </row>
    <row r="38" spans="2:19" ht="45" customHeight="1" thickBot="1">
      <c r="B38" s="216"/>
      <c r="C38" s="91" t="e">
        <f>'2 - Répartition partenaires'!$C$13</f>
        <v>#VALUE!</v>
      </c>
      <c r="D38" s="92">
        <v>1</v>
      </c>
      <c r="E38" s="155" t="e">
        <f>'2 - Répartition partenaires'!C16</f>
        <v>#DIV/0!</v>
      </c>
      <c r="F38" s="212"/>
      <c r="G38" s="213"/>
      <c r="H38" s="44" t="e">
        <f>IF($E$38='2 - Répartition partenaires'!C16,"Clé de répartition correcte","Clé de répartition à vérifier")</f>
        <v>#DIV/0!</v>
      </c>
      <c r="I38" s="14"/>
      <c r="J38" s="14"/>
      <c r="K38" s="14"/>
      <c r="L38" s="14"/>
      <c r="M38" s="14"/>
    </row>
    <row r="39" spans="2:19" ht="12.75" customHeight="1">
      <c r="C39" s="31"/>
      <c r="E39" s="3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2.75" customHeight="1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2.75" customHeight="1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</sheetData>
  <mergeCells count="27">
    <mergeCell ref="C36:D36"/>
    <mergeCell ref="F38:G38"/>
    <mergeCell ref="B36:B38"/>
    <mergeCell ref="F34:G34"/>
    <mergeCell ref="F28:G28"/>
    <mergeCell ref="F29:G29"/>
    <mergeCell ref="F30:G30"/>
    <mergeCell ref="F31:G31"/>
    <mergeCell ref="F32:G32"/>
    <mergeCell ref="F33:G33"/>
    <mergeCell ref="E36:E37"/>
    <mergeCell ref="F36:G37"/>
    <mergeCell ref="H24:I26"/>
    <mergeCell ref="H28:I30"/>
    <mergeCell ref="F27:G27"/>
    <mergeCell ref="B9:G9"/>
    <mergeCell ref="C11:G11"/>
    <mergeCell ref="C13:G13"/>
    <mergeCell ref="C15:G15"/>
    <mergeCell ref="C20:D20"/>
    <mergeCell ref="E20:E21"/>
    <mergeCell ref="F20:G21"/>
    <mergeCell ref="F22:G22"/>
    <mergeCell ref="F23:G23"/>
    <mergeCell ref="F24:G24"/>
    <mergeCell ref="F25:G25"/>
    <mergeCell ref="F26:G26"/>
  </mergeCells>
  <conditionalFormatting sqref="C22">
    <cfRule type="containsErrors" priority="12" stopIfTrue="1">
      <formula>ISERROR(C22)</formula>
    </cfRule>
  </conditionalFormatting>
  <conditionalFormatting sqref="D28:D30 D24:D26">
    <cfRule type="containsErrors" dxfId="46" priority="11" stopIfTrue="1">
      <formula>ISERROR(D24)</formula>
    </cfRule>
  </conditionalFormatting>
  <conditionalFormatting sqref="D34">
    <cfRule type="containsErrors" dxfId="45" priority="10" stopIfTrue="1">
      <formula>ISERROR(D34)</formula>
    </cfRule>
  </conditionalFormatting>
  <conditionalFormatting sqref="D38">
    <cfRule type="containsErrors" dxfId="44" priority="9" stopIfTrue="1">
      <formula>ISERROR(D38)</formula>
    </cfRule>
  </conditionalFormatting>
  <conditionalFormatting sqref="H34">
    <cfRule type="containsText" dxfId="43" priority="7" operator="containsText" text="Répartition des ressources à vérifier">
      <formula>NOT(ISERROR(SEARCH("Répartition des ressources à vérifier",H34)))</formula>
    </cfRule>
    <cfRule type="containsText" dxfId="42" priority="8" operator="containsText" text="Répartition des ressources correcte">
      <formula>NOT(ISERROR(SEARCH("Répartition des ressources correcte",H34)))</formula>
    </cfRule>
  </conditionalFormatting>
  <conditionalFormatting sqref="H38">
    <cfRule type="containsText" dxfId="41" priority="5" operator="containsText" text="Clé de répartition à vérifier">
      <formula>NOT(ISERROR(SEARCH("Clé de répartition à vérifier",H38)))</formula>
    </cfRule>
    <cfRule type="containsText" dxfId="40" priority="6" operator="containsText" text="Clé de répartition correcte">
      <formula>NOT(ISERROR(SEARCH("Clé de répartition correcte",H38)))</formula>
    </cfRule>
  </conditionalFormatting>
  <conditionalFormatting sqref="H22">
    <cfRule type="containsText" dxfId="39" priority="1" operator="containsText" text="Répartition fonds européens à vérifier">
      <formula>NOT(ISERROR(SEARCH("Répartition fonds européens à vérifier",H22)))</formula>
    </cfRule>
    <cfRule type="containsText" dxfId="38" priority="2" operator="containsText" text="Répartition fonds européens correcte">
      <formula>NOT(ISERROR(SEARCH("Répartition fonds européens correcte",H22)))</formula>
    </cfRule>
  </conditionalFormatting>
  <pageMargins left="0.7" right="0.7" top="0.75" bottom="0.75" header="0.3" footer="0.3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1419225</xdr:colOff>
                    <xdr:row>15</xdr:row>
                    <xdr:rowOff>209550</xdr:rowOff>
                  </from>
                  <to>
                    <xdr:col>3</xdr:col>
                    <xdr:colOff>971550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16</xdr:row>
                    <xdr:rowOff>0</xdr:rowOff>
                  </from>
                  <to>
                    <xdr:col>5</xdr:col>
                    <xdr:colOff>1247775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5:S41"/>
  <sheetViews>
    <sheetView topLeftCell="A10" zoomScale="80" zoomScaleNormal="80" workbookViewId="0">
      <selection activeCell="H24" sqref="H24:I33"/>
    </sheetView>
  </sheetViews>
  <sheetFormatPr defaultColWidth="11.42578125" defaultRowHeight="12.75"/>
  <cols>
    <col min="1" max="1" width="2.5703125" style="1" customWidth="1"/>
    <col min="2" max="2" width="39" style="1" customWidth="1"/>
    <col min="3" max="3" width="21.140625" style="1" customWidth="1"/>
    <col min="4" max="4" width="21.7109375" style="1" customWidth="1"/>
    <col min="5" max="5" width="11.85546875" style="1" customWidth="1"/>
    <col min="6" max="6" width="38.42578125" style="1" customWidth="1"/>
    <col min="7" max="7" width="15.28515625" style="1" customWidth="1"/>
    <col min="8" max="8" width="38.28515625" style="1" customWidth="1"/>
    <col min="9" max="9" width="56.28515625" style="1" customWidth="1"/>
    <col min="10" max="16384" width="11.42578125" style="1"/>
  </cols>
  <sheetData>
    <row r="5" spans="1:9" ht="15">
      <c r="G5"/>
    </row>
    <row r="9" spans="1:9" ht="39.75" customHeight="1">
      <c r="B9" s="166" t="s">
        <v>95</v>
      </c>
      <c r="C9" s="190"/>
      <c r="D9" s="190"/>
      <c r="E9" s="190"/>
      <c r="F9" s="190"/>
      <c r="G9" s="191"/>
      <c r="H9" s="5"/>
      <c r="I9" s="5"/>
    </row>
    <row r="10" spans="1:9" ht="15.75">
      <c r="B10" s="2"/>
      <c r="H10" s="5"/>
      <c r="I10" s="5"/>
    </row>
    <row r="11" spans="1:9" ht="15.75">
      <c r="B11" s="3" t="s">
        <v>38</v>
      </c>
      <c r="C11" s="192">
        <f>'1 - Plan de financement global'!$C$11</f>
        <v>0</v>
      </c>
      <c r="D11" s="193"/>
      <c r="E11" s="193"/>
      <c r="F11" s="193"/>
      <c r="G11" s="194"/>
      <c r="H11" s="5"/>
      <c r="I11" s="5"/>
    </row>
    <row r="12" spans="1:9">
      <c r="B12" s="4"/>
      <c r="C12" s="5"/>
      <c r="D12" s="5"/>
      <c r="E12" s="5"/>
      <c r="F12" s="5"/>
      <c r="G12" s="5"/>
      <c r="H12" s="5"/>
      <c r="I12" s="5"/>
    </row>
    <row r="13" spans="1:9" ht="15.75">
      <c r="B13" s="3" t="s">
        <v>96</v>
      </c>
      <c r="C13" s="195">
        <f>'2 - Répartition partenaires'!$D$12</f>
        <v>0</v>
      </c>
      <c r="D13" s="196"/>
      <c r="E13" s="196"/>
      <c r="F13" s="196"/>
      <c r="G13" s="197"/>
      <c r="H13" s="5"/>
      <c r="I13" s="5"/>
    </row>
    <row r="14" spans="1:9" ht="18">
      <c r="B14" s="6"/>
      <c r="C14" s="5"/>
      <c r="D14" s="5"/>
      <c r="E14" s="5"/>
      <c r="F14" s="5"/>
      <c r="G14" s="5"/>
      <c r="H14" s="5"/>
      <c r="I14" s="5"/>
    </row>
    <row r="15" spans="1:9" s="8" customFormat="1" ht="15.75">
      <c r="A15" s="1"/>
      <c r="B15" s="3" t="s">
        <v>41</v>
      </c>
      <c r="C15" s="192">
        <f>'1 - Plan de financement global'!$C$15</f>
        <v>0</v>
      </c>
      <c r="D15" s="193"/>
      <c r="E15" s="193"/>
      <c r="F15" s="193"/>
      <c r="G15" s="194"/>
      <c r="H15" s="5"/>
      <c r="I15" s="5"/>
    </row>
    <row r="16" spans="1:9" ht="18">
      <c r="B16" s="6"/>
      <c r="C16" s="7"/>
      <c r="D16" s="7"/>
      <c r="E16" s="7"/>
      <c r="F16" s="7"/>
      <c r="G16" s="7"/>
    </row>
    <row r="17" spans="1:9" ht="15.75">
      <c r="A17" s="8"/>
      <c r="B17" s="3" t="s">
        <v>43</v>
      </c>
      <c r="C17" s="16" t="s">
        <v>44</v>
      </c>
      <c r="D17" s="15"/>
      <c r="E17" s="26" t="s">
        <v>45</v>
      </c>
      <c r="F17" s="26"/>
      <c r="G17" s="15"/>
    </row>
    <row r="18" spans="1:9" ht="15.75">
      <c r="A18" s="8"/>
      <c r="B18" s="2"/>
      <c r="C18" s="9"/>
      <c r="D18" s="8"/>
      <c r="E18" s="8"/>
      <c r="F18" s="8"/>
      <c r="G18" s="8"/>
      <c r="H18" s="8"/>
    </row>
    <row r="19" spans="1:9" ht="15" thickBot="1">
      <c r="B19" s="18" t="s">
        <v>46</v>
      </c>
    </row>
    <row r="20" spans="1:9" s="10" customFormat="1" ht="50.25" customHeight="1" thickBot="1">
      <c r="B20" s="89" t="s">
        <v>47</v>
      </c>
      <c r="C20" s="164" t="str">
        <f>IF('1 - Plan de financement global'!$C$20=0,"",'1 - Plan de financement global'!$C$20)</f>
        <v/>
      </c>
      <c r="D20" s="165" t="str">
        <f>IF('1 - Plan de financement global'!$C$20=0,"",'1 - Plan de financement global'!$C$20)</f>
        <v/>
      </c>
      <c r="E20" s="198" t="s">
        <v>89</v>
      </c>
      <c r="F20" s="200" t="s">
        <v>90</v>
      </c>
      <c r="G20" s="201"/>
      <c r="H20" s="37"/>
    </row>
    <row r="21" spans="1:9" ht="16.5" customHeight="1" thickBot="1">
      <c r="B21" s="86" t="s">
        <v>48</v>
      </c>
      <c r="C21" s="87" t="s">
        <v>49</v>
      </c>
      <c r="D21" s="88" t="s">
        <v>50</v>
      </c>
      <c r="E21" s="199"/>
      <c r="F21" s="202"/>
      <c r="G21" s="203"/>
    </row>
    <row r="22" spans="1:9" ht="22.5" customHeight="1" thickBot="1">
      <c r="B22" s="64" t="s">
        <v>51</v>
      </c>
      <c r="C22" s="65" t="e">
        <f>IF((C38*0.4+C23+C27+C32+C33)&gt;C38,C38-C23-C27-C32-C33,C38*0.4)</f>
        <v>#VALUE!</v>
      </c>
      <c r="D22" s="66" t="e">
        <f>C22/C34</f>
        <v>#VALUE!</v>
      </c>
      <c r="E22" s="27"/>
      <c r="F22" s="204"/>
      <c r="G22" s="205"/>
      <c r="H22" s="44" t="e">
        <f>IF($C$22='2 - Répartition partenaires'!$D$14,"Répartition fonds européens correcte","Répartition fonds européens à vérifier")</f>
        <v>#VALUE!</v>
      </c>
      <c r="I22" s="37"/>
    </row>
    <row r="23" spans="1:9" ht="39" thickBot="1">
      <c r="B23" s="136" t="s">
        <v>52</v>
      </c>
      <c r="C23" s="130">
        <f>SUM(C24:C26)</f>
        <v>0</v>
      </c>
      <c r="D23" s="69" t="e">
        <f>C23/C34</f>
        <v>#VALUE!</v>
      </c>
      <c r="E23" s="28"/>
      <c r="F23" s="188"/>
      <c r="G23" s="189"/>
    </row>
    <row r="24" spans="1:9">
      <c r="B24" s="139"/>
      <c r="C24" s="45"/>
      <c r="D24" s="79" t="e">
        <f>C24/C34</f>
        <v>#VALUE!</v>
      </c>
      <c r="E24" s="22"/>
      <c r="F24" s="206"/>
      <c r="G24" s="207"/>
      <c r="H24" s="186" t="s">
        <v>97</v>
      </c>
      <c r="I24" s="187"/>
    </row>
    <row r="25" spans="1:9">
      <c r="B25" s="140"/>
      <c r="C25" s="46"/>
      <c r="D25" s="79" t="e">
        <f>C25/C34</f>
        <v>#VALUE!</v>
      </c>
      <c r="E25" s="22"/>
      <c r="F25" s="206"/>
      <c r="G25" s="207"/>
      <c r="H25" s="186"/>
      <c r="I25" s="187"/>
    </row>
    <row r="26" spans="1:9" ht="15" customHeight="1" thickBot="1">
      <c r="B26" s="141"/>
      <c r="C26" s="47"/>
      <c r="D26" s="82" t="e">
        <f>C26/C34</f>
        <v>#VALUE!</v>
      </c>
      <c r="E26" s="23"/>
      <c r="F26" s="208"/>
      <c r="G26" s="209"/>
      <c r="H26" s="186"/>
      <c r="I26" s="187"/>
    </row>
    <row r="27" spans="1:9" ht="14.45" customHeight="1" thickBot="1">
      <c r="B27" s="137" t="s">
        <v>53</v>
      </c>
      <c r="C27" s="131">
        <f>SUM(C28:C30)</f>
        <v>0</v>
      </c>
      <c r="D27" s="69" t="e">
        <f>C27/C34</f>
        <v>#VALUE!</v>
      </c>
      <c r="E27" s="21"/>
      <c r="F27" s="188"/>
      <c r="G27" s="189"/>
    </row>
    <row r="28" spans="1:9">
      <c r="B28" s="139"/>
      <c r="C28" s="45"/>
      <c r="D28" s="79" t="e">
        <f>C28/C34</f>
        <v>#VALUE!</v>
      </c>
      <c r="E28" s="22"/>
      <c r="F28" s="206"/>
      <c r="G28" s="207"/>
      <c r="H28" s="186" t="s">
        <v>98</v>
      </c>
      <c r="I28" s="187"/>
    </row>
    <row r="29" spans="1:9">
      <c r="B29" s="140"/>
      <c r="C29" s="46"/>
      <c r="D29" s="79" t="e">
        <f>C29/C34</f>
        <v>#VALUE!</v>
      </c>
      <c r="E29" s="22"/>
      <c r="F29" s="206"/>
      <c r="G29" s="207"/>
      <c r="H29" s="186"/>
      <c r="I29" s="187"/>
    </row>
    <row r="30" spans="1:9" ht="15" customHeight="1" thickBot="1">
      <c r="B30" s="141"/>
      <c r="C30" s="47"/>
      <c r="D30" s="82" t="e">
        <f>C30/C34</f>
        <v>#VALUE!</v>
      </c>
      <c r="E30" s="24"/>
      <c r="F30" s="219"/>
      <c r="G30" s="220"/>
      <c r="H30" s="186"/>
      <c r="I30" s="187"/>
    </row>
    <row r="31" spans="1:9" ht="18" customHeight="1" thickBot="1">
      <c r="B31" s="138" t="s">
        <v>54</v>
      </c>
      <c r="C31" s="131" t="e">
        <f>C38-C22-C23-C27-C32-C33</f>
        <v>#VALUE!</v>
      </c>
      <c r="D31" s="66" t="e">
        <f>C31/C34</f>
        <v>#VALUE!</v>
      </c>
      <c r="E31" s="20"/>
      <c r="F31" s="221"/>
      <c r="G31" s="222"/>
    </row>
    <row r="32" spans="1:9" ht="18" customHeight="1" thickBot="1">
      <c r="B32" s="133" t="s">
        <v>55</v>
      </c>
      <c r="C32" s="43"/>
      <c r="D32" s="132" t="e">
        <f>C32/C34</f>
        <v>#VALUE!</v>
      </c>
      <c r="E32" s="20"/>
      <c r="F32" s="221"/>
      <c r="G32" s="222"/>
      <c r="H32" s="59" t="s">
        <v>99</v>
      </c>
    </row>
    <row r="33" spans="2:19" ht="44.45" customHeight="1" thickBot="1">
      <c r="B33" s="134" t="s">
        <v>56</v>
      </c>
      <c r="C33" s="43"/>
      <c r="D33" s="132" t="e">
        <f>C33/C34</f>
        <v>#VALUE!</v>
      </c>
      <c r="E33" s="20"/>
      <c r="F33" s="221"/>
      <c r="G33" s="222"/>
      <c r="H33" s="60" t="s">
        <v>100</v>
      </c>
    </row>
    <row r="34" spans="2:19" ht="26.25" customHeight="1" thickBot="1">
      <c r="B34" s="17" t="s">
        <v>57</v>
      </c>
      <c r="C34" s="42" t="e">
        <f>+C38</f>
        <v>#VALUE!</v>
      </c>
      <c r="D34" s="13" t="e">
        <f t="shared" ref="D34" si="0">D22+D23+D27+D31+D32+D33</f>
        <v>#VALUE!</v>
      </c>
      <c r="E34" s="25"/>
      <c r="F34" s="217"/>
      <c r="G34" s="218"/>
      <c r="H34" s="44" t="e">
        <f>IF($C$34='2 - Répartition partenaires'!$D$13,"Répartition des ressources correcte","Répartition des ressources à vérifier")</f>
        <v>#VALUE!</v>
      </c>
    </row>
    <row r="35" spans="2:19" ht="13.5" customHeight="1" thickBot="1">
      <c r="B35" s="12"/>
      <c r="K35" s="11"/>
    </row>
    <row r="36" spans="2:19" ht="61.15" customHeight="1" thickBot="1">
      <c r="B36" s="214" t="s">
        <v>62</v>
      </c>
      <c r="C36" s="210" t="str">
        <f>IF('1 - Plan de financement global'!$C$20=0,"",'1 - Plan de financement global'!$C$20)</f>
        <v/>
      </c>
      <c r="D36" s="211" t="str">
        <f>IF('1 - Plan de financement global'!$C$20=0,"",'1 - Plan de financement global'!$C$20)</f>
        <v/>
      </c>
      <c r="E36" s="201" t="s">
        <v>89</v>
      </c>
      <c r="F36" s="200" t="s">
        <v>90</v>
      </c>
      <c r="G36" s="201"/>
      <c r="H36" s="37"/>
      <c r="I36" s="14"/>
      <c r="J36" s="14"/>
      <c r="K36" s="14"/>
      <c r="L36" s="14"/>
      <c r="M36" s="14"/>
      <c r="N36" s="14"/>
    </row>
    <row r="37" spans="2:19" ht="13.5" customHeight="1" thickBot="1">
      <c r="B37" s="215"/>
      <c r="C37" s="87" t="s">
        <v>49</v>
      </c>
      <c r="D37" s="88" t="s">
        <v>50</v>
      </c>
      <c r="E37" s="223"/>
      <c r="F37" s="224"/>
      <c r="G37" s="225"/>
      <c r="H37" s="14"/>
      <c r="I37" s="14"/>
      <c r="J37" s="14"/>
      <c r="K37" s="14"/>
      <c r="L37" s="14"/>
      <c r="M37" s="14"/>
      <c r="N37" s="14"/>
    </row>
    <row r="38" spans="2:19" ht="45" customHeight="1" thickBot="1">
      <c r="B38" s="216"/>
      <c r="C38" s="91" t="e">
        <f>'2 - Répartition partenaires'!$D$13</f>
        <v>#VALUE!</v>
      </c>
      <c r="D38" s="92">
        <v>1</v>
      </c>
      <c r="E38" s="155" t="e">
        <f>'2 - Répartition partenaires'!D16</f>
        <v>#DIV/0!</v>
      </c>
      <c r="F38" s="212"/>
      <c r="G38" s="213"/>
      <c r="H38" s="44" t="e">
        <f>IF($E$38='2 - Répartition partenaires'!D16,"Clé de répartition correcte","Clé de répartition à vérifier")</f>
        <v>#DIV/0!</v>
      </c>
      <c r="I38" s="14"/>
      <c r="J38" s="14"/>
      <c r="K38" s="14"/>
      <c r="L38" s="14"/>
      <c r="M38" s="14"/>
    </row>
    <row r="39" spans="2:19" ht="12.75" customHeight="1">
      <c r="E39" s="3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2.75" customHeight="1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2.75" customHeight="1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</sheetData>
  <mergeCells count="27">
    <mergeCell ref="C36:D36"/>
    <mergeCell ref="E36:E37"/>
    <mergeCell ref="F36:G37"/>
    <mergeCell ref="B36:B38"/>
    <mergeCell ref="F38:G38"/>
    <mergeCell ref="F34:G34"/>
    <mergeCell ref="F28:G28"/>
    <mergeCell ref="F29:G29"/>
    <mergeCell ref="F30:G30"/>
    <mergeCell ref="F31:G31"/>
    <mergeCell ref="F32:G32"/>
    <mergeCell ref="F33:G33"/>
    <mergeCell ref="H24:I26"/>
    <mergeCell ref="H28:I30"/>
    <mergeCell ref="F27:G27"/>
    <mergeCell ref="B9:G9"/>
    <mergeCell ref="C11:G11"/>
    <mergeCell ref="C13:G13"/>
    <mergeCell ref="C15:G15"/>
    <mergeCell ref="C20:D20"/>
    <mergeCell ref="E20:E21"/>
    <mergeCell ref="F20:G21"/>
    <mergeCell ref="F22:G22"/>
    <mergeCell ref="F23:G23"/>
    <mergeCell ref="F24:G24"/>
    <mergeCell ref="F25:G25"/>
    <mergeCell ref="F26:G26"/>
  </mergeCells>
  <conditionalFormatting sqref="H34">
    <cfRule type="containsText" dxfId="37" priority="11" operator="containsText" text="Répartition des ressources à vérifier">
      <formula>NOT(ISERROR(SEARCH("Répartition des ressources à vérifier",H34)))</formula>
    </cfRule>
    <cfRule type="containsText" dxfId="36" priority="12" operator="containsText" text="Répartition des ressources correcte">
      <formula>NOT(ISERROR(SEARCH("Répartition des ressources correcte",H34)))</formula>
    </cfRule>
  </conditionalFormatting>
  <conditionalFormatting sqref="H38">
    <cfRule type="containsText" dxfId="35" priority="9" operator="containsText" text="Clé de répartition à vérifier">
      <formula>NOT(ISERROR(SEARCH("Clé de répartition à vérifier",H38)))</formula>
    </cfRule>
    <cfRule type="containsText" dxfId="34" priority="10" operator="containsText" text="Clé de répartition correcte">
      <formula>NOT(ISERROR(SEARCH("Clé de répartition correcte",H38)))</formula>
    </cfRule>
  </conditionalFormatting>
  <conditionalFormatting sqref="H22">
    <cfRule type="containsText" dxfId="33" priority="5" operator="containsText" text="Répartition fonds européens à vérifier">
      <formula>NOT(ISERROR(SEARCH("Répartition fonds européens à vérifier",H22)))</formula>
    </cfRule>
    <cfRule type="containsText" dxfId="32" priority="6" operator="containsText" text="Répartition fonds européens correcte">
      <formula>NOT(ISERROR(SEARCH("Répartition fonds européens correcte",H22)))</formula>
    </cfRule>
  </conditionalFormatting>
  <conditionalFormatting sqref="C22">
    <cfRule type="containsErrors" priority="4" stopIfTrue="1">
      <formula>ISERROR(C22)</formula>
    </cfRule>
  </conditionalFormatting>
  <conditionalFormatting sqref="D28:D30 D24:D26">
    <cfRule type="containsErrors" dxfId="31" priority="3" stopIfTrue="1">
      <formula>ISERROR(D24)</formula>
    </cfRule>
  </conditionalFormatting>
  <conditionalFormatting sqref="D34">
    <cfRule type="containsErrors" dxfId="30" priority="2" stopIfTrue="1">
      <formula>ISERROR(D34)</formula>
    </cfRule>
  </conditionalFormatting>
  <conditionalFormatting sqref="D38">
    <cfRule type="containsErrors" dxfId="29" priority="1" stopIfTrue="1">
      <formula>ISERROR(D38)</formula>
    </cfRule>
  </conditionalFormatting>
  <pageMargins left="0.7" right="0.7" top="0.75" bottom="0.75" header="0.3" footer="0.3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1419225</xdr:colOff>
                    <xdr:row>15</xdr:row>
                    <xdr:rowOff>209550</xdr:rowOff>
                  </from>
                  <to>
                    <xdr:col>3</xdr:col>
                    <xdr:colOff>971550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16</xdr:row>
                    <xdr:rowOff>0</xdr:rowOff>
                  </from>
                  <to>
                    <xdr:col>5</xdr:col>
                    <xdr:colOff>1247775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5:S41"/>
  <sheetViews>
    <sheetView zoomScale="80" zoomScaleNormal="80" workbookViewId="0">
      <selection activeCell="B4" sqref="B4"/>
    </sheetView>
  </sheetViews>
  <sheetFormatPr defaultColWidth="11.42578125" defaultRowHeight="12.75"/>
  <cols>
    <col min="1" max="1" width="2.5703125" style="1" customWidth="1"/>
    <col min="2" max="2" width="39" style="1" customWidth="1"/>
    <col min="3" max="3" width="21.140625" style="1" customWidth="1"/>
    <col min="4" max="4" width="21.7109375" style="1" customWidth="1"/>
    <col min="5" max="5" width="11.85546875" style="1" customWidth="1"/>
    <col min="6" max="6" width="38.42578125" style="1" customWidth="1"/>
    <col min="7" max="7" width="15.28515625" style="1" customWidth="1"/>
    <col min="8" max="8" width="38.28515625" style="1" customWidth="1"/>
    <col min="9" max="9" width="53.85546875" style="1" customWidth="1"/>
    <col min="10" max="16384" width="11.42578125" style="1"/>
  </cols>
  <sheetData>
    <row r="5" spans="1:9" ht="15">
      <c r="G5"/>
    </row>
    <row r="9" spans="1:9" ht="39.75" customHeight="1">
      <c r="B9" s="166" t="s">
        <v>95</v>
      </c>
      <c r="C9" s="190"/>
      <c r="D9" s="190"/>
      <c r="E9" s="190"/>
      <c r="F9" s="190"/>
      <c r="G9" s="191"/>
      <c r="H9" s="5"/>
      <c r="I9" s="5"/>
    </row>
    <row r="10" spans="1:9" ht="15.75">
      <c r="B10" s="2"/>
      <c r="H10" s="5"/>
      <c r="I10" s="5"/>
    </row>
    <row r="11" spans="1:9" ht="15.75">
      <c r="B11" s="3" t="s">
        <v>38</v>
      </c>
      <c r="C11" s="192">
        <f>'1 - Plan de financement global'!$C$11</f>
        <v>0</v>
      </c>
      <c r="D11" s="193"/>
      <c r="E11" s="193"/>
      <c r="F11" s="193"/>
      <c r="G11" s="194"/>
      <c r="H11" s="5"/>
      <c r="I11" s="5"/>
    </row>
    <row r="12" spans="1:9">
      <c r="B12" s="4"/>
      <c r="C12" s="5"/>
      <c r="D12" s="5"/>
      <c r="E12" s="5"/>
      <c r="F12" s="5"/>
      <c r="G12" s="5"/>
      <c r="H12" s="5"/>
      <c r="I12" s="5"/>
    </row>
    <row r="13" spans="1:9" ht="15.75">
      <c r="B13" s="3" t="s">
        <v>96</v>
      </c>
      <c r="C13" s="195">
        <f>'2 - Répartition partenaires'!$E$12</f>
        <v>0</v>
      </c>
      <c r="D13" s="196"/>
      <c r="E13" s="196"/>
      <c r="F13" s="196"/>
      <c r="G13" s="197"/>
      <c r="H13" s="5"/>
      <c r="I13" s="5"/>
    </row>
    <row r="14" spans="1:9" ht="18">
      <c r="B14" s="6"/>
      <c r="C14" s="5"/>
      <c r="D14" s="5"/>
      <c r="E14" s="5"/>
      <c r="F14" s="5"/>
      <c r="G14" s="5"/>
      <c r="H14" s="5"/>
      <c r="I14" s="5"/>
    </row>
    <row r="15" spans="1:9" s="8" customFormat="1" ht="15.75">
      <c r="A15" s="1"/>
      <c r="B15" s="3" t="s">
        <v>41</v>
      </c>
      <c r="C15" s="192">
        <f>'1 - Plan de financement global'!$C$15</f>
        <v>0</v>
      </c>
      <c r="D15" s="193"/>
      <c r="E15" s="193"/>
      <c r="F15" s="193"/>
      <c r="G15" s="194"/>
      <c r="H15" s="5"/>
      <c r="I15" s="5"/>
    </row>
    <row r="16" spans="1:9" ht="18">
      <c r="B16" s="6"/>
      <c r="C16" s="7"/>
      <c r="D16" s="7"/>
      <c r="E16" s="7"/>
      <c r="F16" s="7"/>
      <c r="G16" s="7"/>
    </row>
    <row r="17" spans="1:9" ht="15.75">
      <c r="A17" s="8"/>
      <c r="B17" s="3" t="s">
        <v>43</v>
      </c>
      <c r="C17" s="16" t="s">
        <v>44</v>
      </c>
      <c r="D17" s="15"/>
      <c r="E17" s="26" t="s">
        <v>45</v>
      </c>
      <c r="F17" s="26"/>
      <c r="G17" s="15"/>
    </row>
    <row r="18" spans="1:9" ht="15.75">
      <c r="A18" s="8"/>
      <c r="B18" s="2"/>
      <c r="C18" s="9"/>
      <c r="D18" s="8"/>
      <c r="E18" s="8"/>
      <c r="F18" s="8"/>
      <c r="G18" s="8"/>
      <c r="H18" s="8"/>
    </row>
    <row r="19" spans="1:9" ht="15" thickBot="1">
      <c r="B19" s="18" t="s">
        <v>46</v>
      </c>
    </row>
    <row r="20" spans="1:9" s="10" customFormat="1" ht="50.25" customHeight="1" thickBot="1">
      <c r="B20" s="89" t="s">
        <v>47</v>
      </c>
      <c r="C20" s="164" t="str">
        <f>IF('1 - Plan de financement global'!$C$20=0,"",'1 - Plan de financement global'!$C$20)</f>
        <v/>
      </c>
      <c r="D20" s="165" t="str">
        <f>IF('1 - Plan de financement global'!$C$20=0,"",'1 - Plan de financement global'!$C$20)</f>
        <v/>
      </c>
      <c r="E20" s="198" t="s">
        <v>89</v>
      </c>
      <c r="F20" s="200" t="s">
        <v>90</v>
      </c>
      <c r="G20" s="201"/>
      <c r="H20" s="37"/>
    </row>
    <row r="21" spans="1:9" ht="16.5" customHeight="1" thickBot="1">
      <c r="B21" s="86" t="s">
        <v>48</v>
      </c>
      <c r="C21" s="87" t="s">
        <v>49</v>
      </c>
      <c r="D21" s="88" t="s">
        <v>50</v>
      </c>
      <c r="E21" s="199"/>
      <c r="F21" s="202"/>
      <c r="G21" s="203"/>
    </row>
    <row r="22" spans="1:9" ht="22.5" customHeight="1" thickBot="1">
      <c r="B22" s="64" t="s">
        <v>51</v>
      </c>
      <c r="C22" s="65" t="e">
        <f>IF((C38*0.4+C23+C27+C32+C33)&gt;C38,C38-C23-C27-C32-C33,C38*0.4)</f>
        <v>#VALUE!</v>
      </c>
      <c r="D22" s="66" t="e">
        <f>C22/C34</f>
        <v>#VALUE!</v>
      </c>
      <c r="E22" s="27"/>
      <c r="F22" s="204"/>
      <c r="G22" s="205"/>
      <c r="H22" s="44" t="e">
        <f>IF($C$22='2 - Répartition partenaires'!$E$14,"Répartition fonds européens correcte","Répartition fonds européens à vérifier")</f>
        <v>#VALUE!</v>
      </c>
      <c r="I22" s="37"/>
    </row>
    <row r="23" spans="1:9" ht="39" thickBot="1">
      <c r="B23" s="136" t="s">
        <v>52</v>
      </c>
      <c r="C23" s="130">
        <f>SUM(C24:C26)</f>
        <v>0</v>
      </c>
      <c r="D23" s="69" t="e">
        <f>C23/C34</f>
        <v>#VALUE!</v>
      </c>
      <c r="E23" s="28"/>
      <c r="F23" s="188"/>
      <c r="G23" s="189"/>
    </row>
    <row r="24" spans="1:9">
      <c r="B24" s="139"/>
      <c r="C24" s="45"/>
      <c r="D24" s="79" t="e">
        <f>C24/C34</f>
        <v>#VALUE!</v>
      </c>
      <c r="E24" s="22"/>
      <c r="F24" s="206"/>
      <c r="G24" s="207"/>
      <c r="H24" s="186" t="s">
        <v>101</v>
      </c>
      <c r="I24" s="187"/>
    </row>
    <row r="25" spans="1:9">
      <c r="B25" s="140"/>
      <c r="C25" s="46"/>
      <c r="D25" s="79" t="e">
        <f>C25/C34</f>
        <v>#VALUE!</v>
      </c>
      <c r="E25" s="22"/>
      <c r="F25" s="206"/>
      <c r="G25" s="207"/>
      <c r="H25" s="186"/>
      <c r="I25" s="187"/>
    </row>
    <row r="26" spans="1:9" ht="15" customHeight="1" thickBot="1">
      <c r="B26" s="141"/>
      <c r="C26" s="47"/>
      <c r="D26" s="82" t="e">
        <f>C26/C34</f>
        <v>#VALUE!</v>
      </c>
      <c r="E26" s="23"/>
      <c r="F26" s="208"/>
      <c r="G26" s="209"/>
      <c r="H26" s="186"/>
      <c r="I26" s="187"/>
    </row>
    <row r="27" spans="1:9" ht="14.45" customHeight="1" thickBot="1">
      <c r="B27" s="137" t="s">
        <v>53</v>
      </c>
      <c r="C27" s="131">
        <f>SUM(C28:C30)</f>
        <v>0</v>
      </c>
      <c r="D27" s="69" t="e">
        <f>C27/C34</f>
        <v>#VALUE!</v>
      </c>
      <c r="E27" s="21"/>
      <c r="F27" s="188"/>
      <c r="G27" s="189"/>
    </row>
    <row r="28" spans="1:9">
      <c r="B28" s="139"/>
      <c r="C28" s="45"/>
      <c r="D28" s="79" t="e">
        <f>C28/C34</f>
        <v>#VALUE!</v>
      </c>
      <c r="E28" s="22"/>
      <c r="F28" s="206"/>
      <c r="G28" s="207"/>
      <c r="H28" s="186" t="s">
        <v>102</v>
      </c>
      <c r="I28" s="187"/>
    </row>
    <row r="29" spans="1:9">
      <c r="B29" s="140"/>
      <c r="C29" s="46"/>
      <c r="D29" s="79" t="e">
        <f>C29/C34</f>
        <v>#VALUE!</v>
      </c>
      <c r="E29" s="22"/>
      <c r="F29" s="206"/>
      <c r="G29" s="207"/>
      <c r="H29" s="186"/>
      <c r="I29" s="187"/>
    </row>
    <row r="30" spans="1:9" ht="15" customHeight="1" thickBot="1">
      <c r="B30" s="141"/>
      <c r="C30" s="47"/>
      <c r="D30" s="82" t="e">
        <f>C30/C34</f>
        <v>#VALUE!</v>
      </c>
      <c r="E30" s="24"/>
      <c r="F30" s="219"/>
      <c r="G30" s="220"/>
      <c r="H30" s="186"/>
      <c r="I30" s="187"/>
    </row>
    <row r="31" spans="1:9" ht="18" customHeight="1" thickBot="1">
      <c r="B31" s="138" t="s">
        <v>54</v>
      </c>
      <c r="C31" s="131" t="e">
        <f>C38-C22-C23-C27-C32-C33</f>
        <v>#VALUE!</v>
      </c>
      <c r="D31" s="66" t="e">
        <f>C31/C34</f>
        <v>#VALUE!</v>
      </c>
      <c r="E31" s="20"/>
      <c r="F31" s="221"/>
      <c r="G31" s="222"/>
    </row>
    <row r="32" spans="1:9" ht="18" customHeight="1" thickBot="1">
      <c r="B32" s="133" t="s">
        <v>55</v>
      </c>
      <c r="C32" s="43"/>
      <c r="D32" s="132" t="e">
        <f>C32/C34</f>
        <v>#VALUE!</v>
      </c>
      <c r="E32" s="20"/>
      <c r="F32" s="221"/>
      <c r="G32" s="222"/>
      <c r="H32" s="59" t="s">
        <v>103</v>
      </c>
    </row>
    <row r="33" spans="2:19" ht="44.45" customHeight="1" thickBot="1">
      <c r="B33" s="134" t="s">
        <v>56</v>
      </c>
      <c r="C33" s="43"/>
      <c r="D33" s="132" t="e">
        <f>C33/C34</f>
        <v>#VALUE!</v>
      </c>
      <c r="E33" s="20"/>
      <c r="F33" s="221"/>
      <c r="G33" s="222"/>
      <c r="H33" s="60" t="s">
        <v>104</v>
      </c>
    </row>
    <row r="34" spans="2:19" ht="26.25" customHeight="1" thickBot="1">
      <c r="B34" s="17" t="s">
        <v>57</v>
      </c>
      <c r="C34" s="42" t="e">
        <f>+C38</f>
        <v>#VALUE!</v>
      </c>
      <c r="D34" s="13" t="e">
        <f t="shared" ref="D34" si="0">D22+D23+D27+D31+D32+D33</f>
        <v>#VALUE!</v>
      </c>
      <c r="E34" s="25"/>
      <c r="F34" s="217"/>
      <c r="G34" s="218"/>
      <c r="H34" s="44" t="e">
        <f>IF($C$34='2 - Répartition partenaires'!$E$13,"Répartition des ressources correcte","Répartition des ressources à vérifier")</f>
        <v>#VALUE!</v>
      </c>
    </row>
    <row r="35" spans="2:19" ht="13.5" customHeight="1" thickBot="1">
      <c r="B35" s="12"/>
      <c r="K35" s="11"/>
    </row>
    <row r="36" spans="2:19" ht="61.15" customHeight="1" thickBot="1">
      <c r="B36" s="214" t="s">
        <v>62</v>
      </c>
      <c r="C36" s="210" t="str">
        <f>IF('1 - Plan de financement global'!$C$20=0,"",'1 - Plan de financement global'!$C$20)</f>
        <v/>
      </c>
      <c r="D36" s="211" t="str">
        <f>IF('1 - Plan de financement global'!$C$20=0,"",'1 - Plan de financement global'!$C$20)</f>
        <v/>
      </c>
      <c r="E36" s="201" t="s">
        <v>89</v>
      </c>
      <c r="F36" s="200" t="s">
        <v>90</v>
      </c>
      <c r="G36" s="201"/>
      <c r="H36" s="37"/>
      <c r="I36" s="14"/>
      <c r="J36" s="14"/>
      <c r="K36" s="14"/>
      <c r="L36" s="14"/>
      <c r="M36" s="14"/>
      <c r="N36" s="14"/>
    </row>
    <row r="37" spans="2:19" ht="13.5" customHeight="1" thickBot="1">
      <c r="B37" s="215"/>
      <c r="C37" s="87" t="s">
        <v>49</v>
      </c>
      <c r="D37" s="88" t="s">
        <v>50</v>
      </c>
      <c r="E37" s="223"/>
      <c r="F37" s="224"/>
      <c r="G37" s="225"/>
      <c r="H37" s="14"/>
      <c r="I37" s="14"/>
      <c r="J37" s="14"/>
      <c r="K37" s="14"/>
      <c r="L37" s="14"/>
      <c r="M37" s="14"/>
      <c r="N37" s="14"/>
    </row>
    <row r="38" spans="2:19" ht="45" customHeight="1" thickBot="1">
      <c r="B38" s="216"/>
      <c r="C38" s="91" t="e">
        <f>'2 - Répartition partenaires'!$E$13</f>
        <v>#VALUE!</v>
      </c>
      <c r="D38" s="92">
        <v>1</v>
      </c>
      <c r="E38" s="155" t="e">
        <f>'2 - Répartition partenaires'!E16</f>
        <v>#DIV/0!</v>
      </c>
      <c r="F38" s="212"/>
      <c r="G38" s="213"/>
      <c r="H38" s="44" t="e">
        <f>IF($E$38='2 - Répartition partenaires'!E16,"Clé de répartition correcte","Clé de répartition à vérifier")</f>
        <v>#DIV/0!</v>
      </c>
      <c r="I38" s="14"/>
      <c r="J38" s="14"/>
      <c r="K38" s="14"/>
      <c r="L38" s="14"/>
      <c r="M38" s="14"/>
    </row>
    <row r="39" spans="2:19" ht="12.75" customHeight="1">
      <c r="E39" s="3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2.75" customHeight="1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2.75" customHeight="1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</sheetData>
  <mergeCells count="27">
    <mergeCell ref="B9:G9"/>
    <mergeCell ref="C11:G11"/>
    <mergeCell ref="C13:G13"/>
    <mergeCell ref="C15:G15"/>
    <mergeCell ref="C20:D20"/>
    <mergeCell ref="E20:E21"/>
    <mergeCell ref="F20:G21"/>
    <mergeCell ref="F31:G31"/>
    <mergeCell ref="F22:G22"/>
    <mergeCell ref="F23:G23"/>
    <mergeCell ref="F24:G24"/>
    <mergeCell ref="H24:I26"/>
    <mergeCell ref="F25:G25"/>
    <mergeCell ref="F26:G26"/>
    <mergeCell ref="F27:G27"/>
    <mergeCell ref="F28:G28"/>
    <mergeCell ref="H28:I30"/>
    <mergeCell ref="F29:G29"/>
    <mergeCell ref="F30:G30"/>
    <mergeCell ref="F32:G32"/>
    <mergeCell ref="F33:G33"/>
    <mergeCell ref="F34:G34"/>
    <mergeCell ref="B36:B38"/>
    <mergeCell ref="C36:D36"/>
    <mergeCell ref="E36:E37"/>
    <mergeCell ref="F36:G37"/>
    <mergeCell ref="F38:G38"/>
  </mergeCells>
  <conditionalFormatting sqref="H34">
    <cfRule type="containsText" dxfId="28" priority="9" operator="containsText" text="Répartition des ressources à vérifier">
      <formula>NOT(ISERROR(SEARCH("Répartition des ressources à vérifier",H34)))</formula>
    </cfRule>
    <cfRule type="containsText" dxfId="27" priority="10" operator="containsText" text="Répartition des ressources correcte">
      <formula>NOT(ISERROR(SEARCH("Répartition des ressources correcte",H34)))</formula>
    </cfRule>
  </conditionalFormatting>
  <conditionalFormatting sqref="H38">
    <cfRule type="containsText" dxfId="26" priority="7" operator="containsText" text="Clé de répartition à vérifier">
      <formula>NOT(ISERROR(SEARCH("Clé de répartition à vérifier",H38)))</formula>
    </cfRule>
    <cfRule type="containsText" dxfId="25" priority="8" operator="containsText" text="Clé de répartition correcte">
      <formula>NOT(ISERROR(SEARCH("Clé de répartition correcte",H38)))</formula>
    </cfRule>
  </conditionalFormatting>
  <conditionalFormatting sqref="H22">
    <cfRule type="containsText" dxfId="24" priority="5" operator="containsText" text="Répartition fonds européens à vérifier">
      <formula>NOT(ISERROR(SEARCH("Répartition fonds européens à vérifier",H22)))</formula>
    </cfRule>
    <cfRule type="containsText" dxfId="23" priority="6" operator="containsText" text="Répartition fonds européens correcte">
      <formula>NOT(ISERROR(SEARCH("Répartition fonds européens correcte",H22)))</formula>
    </cfRule>
  </conditionalFormatting>
  <conditionalFormatting sqref="C22">
    <cfRule type="containsErrors" priority="4" stopIfTrue="1">
      <formula>ISERROR(C22)</formula>
    </cfRule>
  </conditionalFormatting>
  <conditionalFormatting sqref="D28:D30 D24:D26">
    <cfRule type="containsErrors" dxfId="22" priority="3" stopIfTrue="1">
      <formula>ISERROR(D24)</formula>
    </cfRule>
  </conditionalFormatting>
  <conditionalFormatting sqref="D34">
    <cfRule type="containsErrors" dxfId="21" priority="2" stopIfTrue="1">
      <formula>ISERROR(D34)</formula>
    </cfRule>
  </conditionalFormatting>
  <conditionalFormatting sqref="D38">
    <cfRule type="containsErrors" dxfId="20" priority="1" stopIfTrue="1">
      <formula>ISERROR(D38)</formula>
    </cfRule>
  </conditionalFormatting>
  <pageMargins left="0.7" right="0.7" top="0.75" bottom="0.75" header="0.3" footer="0.3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1419225</xdr:colOff>
                    <xdr:row>15</xdr:row>
                    <xdr:rowOff>209550</xdr:rowOff>
                  </from>
                  <to>
                    <xdr:col>3</xdr:col>
                    <xdr:colOff>981075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16</xdr:row>
                    <xdr:rowOff>0</xdr:rowOff>
                  </from>
                  <to>
                    <xdr:col>5</xdr:col>
                    <xdr:colOff>1247775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5:S41"/>
  <sheetViews>
    <sheetView zoomScale="80" zoomScaleNormal="80" workbookViewId="0">
      <selection activeCell="C4" sqref="C4"/>
    </sheetView>
  </sheetViews>
  <sheetFormatPr defaultColWidth="11.42578125" defaultRowHeight="12.75"/>
  <cols>
    <col min="1" max="1" width="2.5703125" style="1" customWidth="1"/>
    <col min="2" max="2" width="39" style="1" customWidth="1"/>
    <col min="3" max="3" width="21.140625" style="1" customWidth="1"/>
    <col min="4" max="4" width="21.7109375" style="1" customWidth="1"/>
    <col min="5" max="5" width="11.85546875" style="1" customWidth="1"/>
    <col min="6" max="6" width="38.42578125" style="1" customWidth="1"/>
    <col min="7" max="7" width="15.28515625" style="1" customWidth="1"/>
    <col min="8" max="8" width="38.28515625" style="1" customWidth="1"/>
    <col min="9" max="9" width="55.28515625" style="1" customWidth="1"/>
    <col min="10" max="16384" width="11.42578125" style="1"/>
  </cols>
  <sheetData>
    <row r="5" spans="1:9" ht="15">
      <c r="G5"/>
    </row>
    <row r="9" spans="1:9" ht="39.75" customHeight="1">
      <c r="B9" s="166" t="s">
        <v>95</v>
      </c>
      <c r="C9" s="190"/>
      <c r="D9" s="190"/>
      <c r="E9" s="190"/>
      <c r="F9" s="190"/>
      <c r="G9" s="191"/>
      <c r="H9" s="5"/>
      <c r="I9" s="5"/>
    </row>
    <row r="10" spans="1:9" ht="15.75">
      <c r="B10" s="2"/>
      <c r="H10" s="5"/>
      <c r="I10" s="5"/>
    </row>
    <row r="11" spans="1:9" ht="15.75">
      <c r="B11" s="3" t="s">
        <v>38</v>
      </c>
      <c r="C11" s="192">
        <f>'1 - Plan de financement global'!$C$11</f>
        <v>0</v>
      </c>
      <c r="D11" s="193"/>
      <c r="E11" s="193"/>
      <c r="F11" s="193"/>
      <c r="G11" s="194"/>
      <c r="H11" s="5"/>
      <c r="I11" s="5"/>
    </row>
    <row r="12" spans="1:9">
      <c r="B12" s="4"/>
      <c r="C12" s="5"/>
      <c r="D12" s="5"/>
      <c r="E12" s="5"/>
      <c r="F12" s="5"/>
      <c r="G12" s="5"/>
      <c r="H12" s="5"/>
      <c r="I12" s="5"/>
    </row>
    <row r="13" spans="1:9" ht="15.75">
      <c r="B13" s="3" t="s">
        <v>96</v>
      </c>
      <c r="C13" s="195">
        <f>'2 - Répartition partenaires'!$F$12</f>
        <v>0</v>
      </c>
      <c r="D13" s="196"/>
      <c r="E13" s="196"/>
      <c r="F13" s="196"/>
      <c r="G13" s="197"/>
      <c r="H13" s="5"/>
      <c r="I13" s="5"/>
    </row>
    <row r="14" spans="1:9" ht="18">
      <c r="B14" s="6"/>
      <c r="C14" s="5"/>
      <c r="D14" s="5"/>
      <c r="E14" s="5"/>
      <c r="F14" s="5"/>
      <c r="G14" s="5"/>
      <c r="H14" s="5"/>
      <c r="I14" s="5"/>
    </row>
    <row r="15" spans="1:9" s="8" customFormat="1" ht="15.75">
      <c r="A15" s="1"/>
      <c r="B15" s="3" t="s">
        <v>41</v>
      </c>
      <c r="C15" s="192">
        <f>'1 - Plan de financement global'!$C$15</f>
        <v>0</v>
      </c>
      <c r="D15" s="193"/>
      <c r="E15" s="193"/>
      <c r="F15" s="193"/>
      <c r="G15" s="194"/>
      <c r="H15" s="5"/>
      <c r="I15" s="5"/>
    </row>
    <row r="16" spans="1:9" ht="18">
      <c r="B16" s="6"/>
      <c r="C16" s="7"/>
      <c r="D16" s="7"/>
      <c r="E16" s="7"/>
      <c r="F16" s="7"/>
      <c r="G16" s="7"/>
    </row>
    <row r="17" spans="1:9" ht="15.75">
      <c r="A17" s="8"/>
      <c r="B17" s="3" t="s">
        <v>43</v>
      </c>
      <c r="C17" s="16" t="s">
        <v>44</v>
      </c>
      <c r="D17" s="15"/>
      <c r="E17" s="26" t="s">
        <v>45</v>
      </c>
      <c r="F17" s="26"/>
      <c r="G17" s="15"/>
    </row>
    <row r="18" spans="1:9" ht="15.75">
      <c r="A18" s="8"/>
      <c r="B18" s="2"/>
      <c r="C18" s="9"/>
      <c r="D18" s="8"/>
      <c r="E18" s="8"/>
      <c r="F18" s="8"/>
      <c r="G18" s="8"/>
      <c r="H18" s="8"/>
    </row>
    <row r="19" spans="1:9" ht="15" thickBot="1">
      <c r="B19" s="18" t="s">
        <v>46</v>
      </c>
    </row>
    <row r="20" spans="1:9" s="10" customFormat="1" ht="50.25" customHeight="1" thickBot="1">
      <c r="B20" s="89" t="s">
        <v>47</v>
      </c>
      <c r="C20" s="164" t="str">
        <f>IF('1 - Plan de financement global'!$C$20=0,"",'1 - Plan de financement global'!$C$20)</f>
        <v/>
      </c>
      <c r="D20" s="165" t="str">
        <f>IF('1 - Plan de financement global'!$C$20=0,"",'1 - Plan de financement global'!$C$20)</f>
        <v/>
      </c>
      <c r="E20" s="198" t="s">
        <v>89</v>
      </c>
      <c r="F20" s="200" t="s">
        <v>90</v>
      </c>
      <c r="G20" s="201"/>
      <c r="H20" s="37"/>
    </row>
    <row r="21" spans="1:9" ht="16.5" customHeight="1" thickBot="1">
      <c r="B21" s="86" t="s">
        <v>48</v>
      </c>
      <c r="C21" s="87" t="s">
        <v>49</v>
      </c>
      <c r="D21" s="88" t="s">
        <v>50</v>
      </c>
      <c r="E21" s="199"/>
      <c r="F21" s="202"/>
      <c r="G21" s="203"/>
    </row>
    <row r="22" spans="1:9" ht="22.5" customHeight="1" thickBot="1">
      <c r="B22" s="64" t="s">
        <v>51</v>
      </c>
      <c r="C22" s="65" t="e">
        <f>IF((C38*0.4+C23+C27+C32+C33)&gt;C38,C38-C23-C27-C32-C33,C38*0.4)</f>
        <v>#VALUE!</v>
      </c>
      <c r="D22" s="66" t="e">
        <f>C22/C34</f>
        <v>#VALUE!</v>
      </c>
      <c r="E22" s="27"/>
      <c r="F22" s="204"/>
      <c r="G22" s="205"/>
      <c r="H22" s="44" t="e">
        <f>IF($C$22='2 - Répartition partenaires'!$F$14,"Répartition fonds européens correcte","Répartition fonds européens à vérifier")</f>
        <v>#VALUE!</v>
      </c>
      <c r="I22" s="37"/>
    </row>
    <row r="23" spans="1:9" ht="39" thickBot="1">
      <c r="B23" s="136" t="s">
        <v>52</v>
      </c>
      <c r="C23" s="130">
        <f>SUM(C24:C26)</f>
        <v>0</v>
      </c>
      <c r="D23" s="69" t="e">
        <f>C23/C34</f>
        <v>#VALUE!</v>
      </c>
      <c r="E23" s="28"/>
      <c r="F23" s="188"/>
      <c r="G23" s="189"/>
    </row>
    <row r="24" spans="1:9">
      <c r="B24" s="139"/>
      <c r="C24" s="45"/>
      <c r="D24" s="79" t="e">
        <f>C24/C34</f>
        <v>#VALUE!</v>
      </c>
      <c r="E24" s="22"/>
      <c r="F24" s="206"/>
      <c r="G24" s="207"/>
      <c r="H24" s="186" t="s">
        <v>105</v>
      </c>
      <c r="I24" s="187"/>
    </row>
    <row r="25" spans="1:9">
      <c r="B25" s="140"/>
      <c r="C25" s="46"/>
      <c r="D25" s="79" t="e">
        <f>C25/C34</f>
        <v>#VALUE!</v>
      </c>
      <c r="E25" s="22"/>
      <c r="F25" s="206"/>
      <c r="G25" s="207"/>
      <c r="H25" s="186"/>
      <c r="I25" s="187"/>
    </row>
    <row r="26" spans="1:9" ht="15" customHeight="1" thickBot="1">
      <c r="B26" s="141"/>
      <c r="C26" s="47"/>
      <c r="D26" s="82" t="e">
        <f>C26/C34</f>
        <v>#VALUE!</v>
      </c>
      <c r="E26" s="23"/>
      <c r="F26" s="208"/>
      <c r="G26" s="209"/>
      <c r="H26" s="186"/>
      <c r="I26" s="187"/>
    </row>
    <row r="27" spans="1:9" ht="14.45" customHeight="1" thickBot="1">
      <c r="B27" s="137" t="s">
        <v>53</v>
      </c>
      <c r="C27" s="131">
        <f>SUM(C28:C30)</f>
        <v>0</v>
      </c>
      <c r="D27" s="69" t="e">
        <f>C27/C34</f>
        <v>#VALUE!</v>
      </c>
      <c r="E27" s="21"/>
      <c r="F27" s="188"/>
      <c r="G27" s="189"/>
    </row>
    <row r="28" spans="1:9">
      <c r="B28" s="139"/>
      <c r="C28" s="45"/>
      <c r="D28" s="79" t="e">
        <f>C28/C34</f>
        <v>#VALUE!</v>
      </c>
      <c r="E28" s="22"/>
      <c r="F28" s="206"/>
      <c r="G28" s="207"/>
      <c r="H28" s="186" t="s">
        <v>106</v>
      </c>
      <c r="I28" s="187"/>
    </row>
    <row r="29" spans="1:9">
      <c r="B29" s="140"/>
      <c r="C29" s="46"/>
      <c r="D29" s="79" t="e">
        <f>C29/C34</f>
        <v>#VALUE!</v>
      </c>
      <c r="E29" s="22"/>
      <c r="F29" s="206"/>
      <c r="G29" s="207"/>
      <c r="H29" s="186"/>
      <c r="I29" s="187"/>
    </row>
    <row r="30" spans="1:9" ht="15" customHeight="1" thickBot="1">
      <c r="B30" s="141"/>
      <c r="C30" s="47"/>
      <c r="D30" s="82" t="e">
        <f>C30/C34</f>
        <v>#VALUE!</v>
      </c>
      <c r="E30" s="24"/>
      <c r="F30" s="219"/>
      <c r="G30" s="220"/>
      <c r="H30" s="186"/>
      <c r="I30" s="187"/>
    </row>
    <row r="31" spans="1:9" ht="18" customHeight="1" thickBot="1">
      <c r="B31" s="138" t="s">
        <v>54</v>
      </c>
      <c r="C31" s="131" t="e">
        <f>C38-C22-C23-C27-C32-C33</f>
        <v>#VALUE!</v>
      </c>
      <c r="D31" s="66" t="e">
        <f>C31/C34</f>
        <v>#VALUE!</v>
      </c>
      <c r="E31" s="20"/>
      <c r="F31" s="221"/>
      <c r="G31" s="222"/>
    </row>
    <row r="32" spans="1:9" ht="18" customHeight="1" thickBot="1">
      <c r="B32" s="133" t="s">
        <v>55</v>
      </c>
      <c r="C32" s="43"/>
      <c r="D32" s="132" t="e">
        <f>C32/C34</f>
        <v>#VALUE!</v>
      </c>
      <c r="E32" s="20"/>
      <c r="F32" s="221"/>
      <c r="G32" s="222"/>
      <c r="H32" s="59" t="s">
        <v>107</v>
      </c>
    </row>
    <row r="33" spans="2:19" ht="44.45" customHeight="1" thickBot="1">
      <c r="B33" s="134" t="s">
        <v>56</v>
      </c>
      <c r="C33" s="43"/>
      <c r="D33" s="132" t="e">
        <f>C33/C34</f>
        <v>#VALUE!</v>
      </c>
      <c r="E33" s="20"/>
      <c r="F33" s="221"/>
      <c r="G33" s="222"/>
      <c r="H33" s="60" t="s">
        <v>108</v>
      </c>
    </row>
    <row r="34" spans="2:19" ht="26.25" customHeight="1" thickBot="1">
      <c r="B34" s="17" t="s">
        <v>57</v>
      </c>
      <c r="C34" s="42" t="e">
        <f>+C38</f>
        <v>#VALUE!</v>
      </c>
      <c r="D34" s="13" t="e">
        <f t="shared" ref="D34" si="0">D22+D23+D27+D31+D32+D33</f>
        <v>#VALUE!</v>
      </c>
      <c r="E34" s="25"/>
      <c r="F34" s="217"/>
      <c r="G34" s="218"/>
      <c r="H34" s="44" t="e">
        <f>IF($C$34='2 - Répartition partenaires'!$F$13,"Répartition des ressources correcte","Répartition des ressources à vérifier")</f>
        <v>#VALUE!</v>
      </c>
    </row>
    <row r="35" spans="2:19" ht="13.5" customHeight="1" thickBot="1">
      <c r="B35" s="12"/>
      <c r="K35" s="11"/>
    </row>
    <row r="36" spans="2:19" ht="61.15" customHeight="1" thickBot="1">
      <c r="B36" s="214" t="s">
        <v>62</v>
      </c>
      <c r="C36" s="210" t="str">
        <f>IF('1 - Plan de financement global'!$C$20=0,"",'1 - Plan de financement global'!$C$20)</f>
        <v/>
      </c>
      <c r="D36" s="211" t="str">
        <f>IF('1 - Plan de financement global'!$C$20=0,"",'1 - Plan de financement global'!$C$20)</f>
        <v/>
      </c>
      <c r="E36" s="201" t="s">
        <v>89</v>
      </c>
      <c r="F36" s="200" t="s">
        <v>90</v>
      </c>
      <c r="G36" s="201"/>
      <c r="H36" s="37"/>
      <c r="I36" s="14"/>
      <c r="J36" s="14"/>
      <c r="K36" s="14"/>
      <c r="L36" s="14"/>
      <c r="M36" s="14"/>
      <c r="N36" s="14"/>
    </row>
    <row r="37" spans="2:19" ht="13.5" customHeight="1" thickBot="1">
      <c r="B37" s="215"/>
      <c r="C37" s="87" t="s">
        <v>49</v>
      </c>
      <c r="D37" s="88" t="s">
        <v>50</v>
      </c>
      <c r="E37" s="223"/>
      <c r="F37" s="224"/>
      <c r="G37" s="225"/>
      <c r="H37" s="14"/>
      <c r="I37" s="14"/>
      <c r="J37" s="14"/>
      <c r="K37" s="14"/>
      <c r="L37" s="14"/>
      <c r="M37" s="14"/>
      <c r="N37" s="14"/>
    </row>
    <row r="38" spans="2:19" ht="45" customHeight="1" thickBot="1">
      <c r="B38" s="216"/>
      <c r="C38" s="91" t="e">
        <f>'2 - Répartition partenaires'!$F$13</f>
        <v>#VALUE!</v>
      </c>
      <c r="D38" s="92">
        <v>1</v>
      </c>
      <c r="E38" s="155" t="e">
        <f>'2 - Répartition partenaires'!F16</f>
        <v>#DIV/0!</v>
      </c>
      <c r="F38" s="212"/>
      <c r="G38" s="213"/>
      <c r="H38" s="44" t="e">
        <f>IF($E$38='2 - Répartition partenaires'!F16,"Clé de répartition correcte","Clé de répartition à vérifier")</f>
        <v>#DIV/0!</v>
      </c>
      <c r="I38" s="14"/>
      <c r="J38" s="14"/>
      <c r="K38" s="14"/>
      <c r="L38" s="14"/>
      <c r="M38" s="14"/>
    </row>
    <row r="39" spans="2:19" ht="12.75" customHeight="1">
      <c r="E39" s="3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2.75" customHeight="1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2.75" customHeight="1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</sheetData>
  <mergeCells count="27">
    <mergeCell ref="B9:G9"/>
    <mergeCell ref="C11:G11"/>
    <mergeCell ref="C13:G13"/>
    <mergeCell ref="C15:G15"/>
    <mergeCell ref="C20:D20"/>
    <mergeCell ref="E20:E21"/>
    <mergeCell ref="F20:G21"/>
    <mergeCell ref="F31:G31"/>
    <mergeCell ref="F22:G22"/>
    <mergeCell ref="F23:G23"/>
    <mergeCell ref="F24:G24"/>
    <mergeCell ref="H24:I26"/>
    <mergeCell ref="F25:G25"/>
    <mergeCell ref="F26:G26"/>
    <mergeCell ref="F27:G27"/>
    <mergeCell ref="F28:G28"/>
    <mergeCell ref="H28:I30"/>
    <mergeCell ref="F29:G29"/>
    <mergeCell ref="F30:G30"/>
    <mergeCell ref="F32:G32"/>
    <mergeCell ref="F33:G33"/>
    <mergeCell ref="F34:G34"/>
    <mergeCell ref="B36:B38"/>
    <mergeCell ref="C36:D36"/>
    <mergeCell ref="E36:E37"/>
    <mergeCell ref="F36:G37"/>
    <mergeCell ref="F38:G38"/>
  </mergeCells>
  <conditionalFormatting sqref="H34">
    <cfRule type="containsText" dxfId="19" priority="11" operator="containsText" text="Répartition des ressources à vérifier">
      <formula>NOT(ISERROR(SEARCH("Répartition des ressources à vérifier",H34)))</formula>
    </cfRule>
    <cfRule type="containsText" dxfId="18" priority="12" operator="containsText" text="Répartition des ressources correcte">
      <formula>NOT(ISERROR(SEARCH("Répartition des ressources correcte",H34)))</formula>
    </cfRule>
  </conditionalFormatting>
  <conditionalFormatting sqref="H38">
    <cfRule type="containsText" dxfId="17" priority="9" operator="containsText" text="Clé de répartition à vérifier">
      <formula>NOT(ISERROR(SEARCH("Clé de répartition à vérifier",H38)))</formula>
    </cfRule>
    <cfRule type="containsText" dxfId="16" priority="10" operator="containsText" text="Clé de répartition correcte">
      <formula>NOT(ISERROR(SEARCH("Clé de répartition correcte",H38)))</formula>
    </cfRule>
  </conditionalFormatting>
  <conditionalFormatting sqref="C22">
    <cfRule type="containsErrors" priority="6" stopIfTrue="1">
      <formula>ISERROR(C22)</formula>
    </cfRule>
    <cfRule type="containsText" dxfId="15" priority="7" operator="containsText" text="Répartition fonds européens à vérifier">
      <formula>NOT(ISERROR(SEARCH("Répartition fonds européens à vérifier",C22)))</formula>
    </cfRule>
    <cfRule type="containsText" dxfId="14" priority="8" operator="containsText" text="Répartition fonds européens correcte">
      <formula>NOT(ISERROR(SEARCH("Répartition fonds européens correcte",C22)))</formula>
    </cfRule>
  </conditionalFormatting>
  <conditionalFormatting sqref="D28:D30 D24:D26">
    <cfRule type="containsErrors" dxfId="13" priority="5" stopIfTrue="1">
      <formula>ISERROR(D24)</formula>
    </cfRule>
  </conditionalFormatting>
  <conditionalFormatting sqref="D34">
    <cfRule type="containsErrors" dxfId="12" priority="4" stopIfTrue="1">
      <formula>ISERROR(D34)</formula>
    </cfRule>
  </conditionalFormatting>
  <conditionalFormatting sqref="D38">
    <cfRule type="containsErrors" dxfId="11" priority="3" stopIfTrue="1">
      <formula>ISERROR(D38)</formula>
    </cfRule>
  </conditionalFormatting>
  <conditionalFormatting sqref="H22">
    <cfRule type="containsText" dxfId="10" priority="1" operator="containsText" text="Répartition fonds européens à vérifier">
      <formula>NOT(ISERROR(SEARCH("Répartition fonds européens à vérifier",H22)))</formula>
    </cfRule>
    <cfRule type="containsText" dxfId="9" priority="2" operator="containsText" text="Répartition fonds européens correcte">
      <formula>NOT(ISERROR(SEARCH("Répartition fonds européens correcte",H22)))</formula>
    </cfRule>
  </conditionalFormatting>
  <pageMargins left="0.7" right="0.7" top="0.75" bottom="0.75" header="0.3" footer="0.3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1419225</xdr:colOff>
                    <xdr:row>15</xdr:row>
                    <xdr:rowOff>209550</xdr:rowOff>
                  </from>
                  <to>
                    <xdr:col>3</xdr:col>
                    <xdr:colOff>981075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16</xdr:row>
                    <xdr:rowOff>0</xdr:rowOff>
                  </from>
                  <to>
                    <xdr:col>5</xdr:col>
                    <xdr:colOff>1238250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5:S41"/>
  <sheetViews>
    <sheetView tabSelected="1" zoomScale="80" zoomScaleNormal="80" workbookViewId="0">
      <selection activeCell="I36" sqref="I36"/>
    </sheetView>
  </sheetViews>
  <sheetFormatPr defaultColWidth="11.42578125" defaultRowHeight="12.75"/>
  <cols>
    <col min="1" max="1" width="2.5703125" style="1" customWidth="1"/>
    <col min="2" max="2" width="39" style="1" customWidth="1"/>
    <col min="3" max="3" width="21.140625" style="1" customWidth="1"/>
    <col min="4" max="4" width="21.7109375" style="1" customWidth="1"/>
    <col min="5" max="5" width="11.85546875" style="1" customWidth="1"/>
    <col min="6" max="6" width="38.42578125" style="1" customWidth="1"/>
    <col min="7" max="7" width="15.28515625" style="1" customWidth="1"/>
    <col min="8" max="8" width="38.28515625" style="1" customWidth="1"/>
    <col min="9" max="9" width="58.7109375" style="1" customWidth="1"/>
    <col min="10" max="16384" width="11.42578125" style="1"/>
  </cols>
  <sheetData>
    <row r="5" spans="1:9" ht="15">
      <c r="G5"/>
    </row>
    <row r="9" spans="1:9" ht="39.75" customHeight="1">
      <c r="B9" s="166" t="s">
        <v>95</v>
      </c>
      <c r="C9" s="190"/>
      <c r="D9" s="190"/>
      <c r="E9" s="190"/>
      <c r="F9" s="190"/>
      <c r="G9" s="191"/>
      <c r="H9" s="5"/>
      <c r="I9" s="5"/>
    </row>
    <row r="10" spans="1:9" ht="15.75">
      <c r="B10" s="2"/>
      <c r="H10" s="5"/>
      <c r="I10" s="5"/>
    </row>
    <row r="11" spans="1:9" ht="15.75">
      <c r="B11" s="3" t="s">
        <v>38</v>
      </c>
      <c r="C11" s="192">
        <f>'1 - Plan de financement global'!$C$11</f>
        <v>0</v>
      </c>
      <c r="D11" s="193"/>
      <c r="E11" s="193"/>
      <c r="F11" s="193"/>
      <c r="G11" s="194"/>
      <c r="H11" s="5"/>
      <c r="I11" s="5"/>
    </row>
    <row r="12" spans="1:9">
      <c r="B12" s="4"/>
      <c r="C12" s="5"/>
      <c r="D12" s="5"/>
      <c r="E12" s="5"/>
      <c r="F12" s="5"/>
      <c r="G12" s="5"/>
      <c r="H12" s="5"/>
      <c r="I12" s="5"/>
    </row>
    <row r="13" spans="1:9" ht="15.75">
      <c r="B13" s="3" t="s">
        <v>96</v>
      </c>
      <c r="C13" s="195">
        <f>'2 - Répartition partenaires'!$G$12</f>
        <v>0</v>
      </c>
      <c r="D13" s="196"/>
      <c r="E13" s="196"/>
      <c r="F13" s="196"/>
      <c r="G13" s="197"/>
      <c r="H13" s="5"/>
      <c r="I13" s="5"/>
    </row>
    <row r="14" spans="1:9" ht="18">
      <c r="B14" s="6"/>
      <c r="C14" s="5"/>
      <c r="D14" s="5"/>
      <c r="E14" s="5"/>
      <c r="F14" s="5"/>
      <c r="G14" s="5"/>
      <c r="H14" s="5"/>
      <c r="I14" s="5"/>
    </row>
    <row r="15" spans="1:9" s="8" customFormat="1" ht="15.75">
      <c r="A15" s="1"/>
      <c r="B15" s="3" t="s">
        <v>41</v>
      </c>
      <c r="C15" s="192">
        <f>'1 - Plan de financement global'!$C$15</f>
        <v>0</v>
      </c>
      <c r="D15" s="193"/>
      <c r="E15" s="193"/>
      <c r="F15" s="193"/>
      <c r="G15" s="194"/>
      <c r="H15" s="5"/>
      <c r="I15" s="5"/>
    </row>
    <row r="16" spans="1:9" ht="18">
      <c r="B16" s="6"/>
      <c r="C16" s="7"/>
      <c r="D16" s="7"/>
      <c r="E16" s="7"/>
      <c r="F16" s="7"/>
      <c r="G16" s="7"/>
    </row>
    <row r="17" spans="1:9" ht="15.75">
      <c r="A17" s="8"/>
      <c r="B17" s="3" t="s">
        <v>43</v>
      </c>
      <c r="C17" s="16" t="s">
        <v>44</v>
      </c>
      <c r="D17" s="15"/>
      <c r="E17" s="26" t="s">
        <v>45</v>
      </c>
      <c r="F17" s="26"/>
      <c r="G17" s="15"/>
    </row>
    <row r="18" spans="1:9" ht="15.75">
      <c r="A18" s="8"/>
      <c r="B18" s="2"/>
      <c r="C18" s="9"/>
      <c r="D18" s="8"/>
      <c r="E18" s="8"/>
      <c r="F18" s="8"/>
      <c r="G18" s="8"/>
      <c r="H18" s="8"/>
    </row>
    <row r="19" spans="1:9" ht="15" thickBot="1">
      <c r="B19" s="18" t="s">
        <v>46</v>
      </c>
    </row>
    <row r="20" spans="1:9" s="10" customFormat="1" ht="50.25" customHeight="1" thickBot="1">
      <c r="B20" s="89" t="s">
        <v>47</v>
      </c>
      <c r="C20" s="164" t="str">
        <f>IF('1 - Plan de financement global'!$C$20=0,"",'1 - Plan de financement global'!$C$20)</f>
        <v/>
      </c>
      <c r="D20" s="165" t="str">
        <f>IF('1 - Plan de financement global'!$C$20=0,"",'1 - Plan de financement global'!$C$20)</f>
        <v/>
      </c>
      <c r="E20" s="198" t="s">
        <v>89</v>
      </c>
      <c r="F20" s="200" t="s">
        <v>90</v>
      </c>
      <c r="G20" s="201"/>
      <c r="H20" s="37"/>
    </row>
    <row r="21" spans="1:9" ht="16.5" customHeight="1" thickBot="1">
      <c r="B21" s="86" t="s">
        <v>48</v>
      </c>
      <c r="C21" s="87" t="s">
        <v>49</v>
      </c>
      <c r="D21" s="88" t="s">
        <v>50</v>
      </c>
      <c r="E21" s="199"/>
      <c r="F21" s="202"/>
      <c r="G21" s="203"/>
    </row>
    <row r="22" spans="1:9" ht="22.5" customHeight="1" thickBot="1">
      <c r="B22" s="64" t="s">
        <v>51</v>
      </c>
      <c r="C22" s="65" t="e">
        <f>IF((C38*0.4+C23+C27+C32+C33)&gt;C38,C38-C23-C27-C32-C33,C38*0.4)</f>
        <v>#VALUE!</v>
      </c>
      <c r="D22" s="66" t="e">
        <f>C22/C34</f>
        <v>#VALUE!</v>
      </c>
      <c r="E22" s="27"/>
      <c r="F22" s="204"/>
      <c r="G22" s="205"/>
      <c r="H22" s="44" t="e">
        <f>IF($C$22='2 - Répartition partenaires'!$G$14,"Répartition fonds européens correcte","Répartition fonds européens à vérifier")</f>
        <v>#VALUE!</v>
      </c>
      <c r="I22" s="37"/>
    </row>
    <row r="23" spans="1:9" ht="39" thickBot="1">
      <c r="B23" s="136" t="s">
        <v>52</v>
      </c>
      <c r="C23" s="130">
        <f>SUM(C24:C26)</f>
        <v>0</v>
      </c>
      <c r="D23" s="69" t="e">
        <f>C23/C34</f>
        <v>#VALUE!</v>
      </c>
      <c r="E23" s="28"/>
      <c r="F23" s="188"/>
      <c r="G23" s="189"/>
    </row>
    <row r="24" spans="1:9">
      <c r="B24" s="139"/>
      <c r="C24" s="45"/>
      <c r="D24" s="79" t="e">
        <f>C24/C34</f>
        <v>#VALUE!</v>
      </c>
      <c r="E24" s="22"/>
      <c r="F24" s="206"/>
      <c r="G24" s="207"/>
      <c r="H24" s="186" t="s">
        <v>109</v>
      </c>
      <c r="I24" s="187"/>
    </row>
    <row r="25" spans="1:9">
      <c r="B25" s="140"/>
      <c r="C25" s="46"/>
      <c r="D25" s="79" t="e">
        <f>C25/C34</f>
        <v>#VALUE!</v>
      </c>
      <c r="E25" s="22"/>
      <c r="F25" s="206"/>
      <c r="G25" s="207"/>
      <c r="H25" s="186"/>
      <c r="I25" s="187"/>
    </row>
    <row r="26" spans="1:9" ht="15" customHeight="1" thickBot="1">
      <c r="B26" s="141"/>
      <c r="C26" s="47"/>
      <c r="D26" s="82" t="e">
        <f>C26/C34</f>
        <v>#VALUE!</v>
      </c>
      <c r="E26" s="23"/>
      <c r="F26" s="208"/>
      <c r="G26" s="209"/>
      <c r="H26" s="186"/>
      <c r="I26" s="187"/>
    </row>
    <row r="27" spans="1:9" ht="14.45" customHeight="1" thickBot="1">
      <c r="B27" s="137" t="s">
        <v>53</v>
      </c>
      <c r="C27" s="131">
        <f>SUM(C28:C30)</f>
        <v>0</v>
      </c>
      <c r="D27" s="69" t="e">
        <f>C27/C34</f>
        <v>#VALUE!</v>
      </c>
      <c r="E27" s="21"/>
      <c r="F27" s="188"/>
      <c r="G27" s="189"/>
    </row>
    <row r="28" spans="1:9">
      <c r="B28" s="139"/>
      <c r="C28" s="45"/>
      <c r="D28" s="79" t="e">
        <f>C28/C34</f>
        <v>#VALUE!</v>
      </c>
      <c r="E28" s="22"/>
      <c r="F28" s="206"/>
      <c r="G28" s="207"/>
      <c r="H28" s="186" t="s">
        <v>110</v>
      </c>
      <c r="I28" s="187"/>
    </row>
    <row r="29" spans="1:9">
      <c r="B29" s="140"/>
      <c r="C29" s="46"/>
      <c r="D29" s="79" t="e">
        <f>C29/C34</f>
        <v>#VALUE!</v>
      </c>
      <c r="E29" s="22"/>
      <c r="F29" s="206"/>
      <c r="G29" s="207"/>
      <c r="H29" s="186"/>
      <c r="I29" s="187"/>
    </row>
    <row r="30" spans="1:9" ht="15" customHeight="1" thickBot="1">
      <c r="B30" s="141"/>
      <c r="C30" s="47"/>
      <c r="D30" s="82" t="e">
        <f>C30/C34</f>
        <v>#VALUE!</v>
      </c>
      <c r="E30" s="24"/>
      <c r="F30" s="219"/>
      <c r="G30" s="220"/>
      <c r="H30" s="186"/>
      <c r="I30" s="187"/>
    </row>
    <row r="31" spans="1:9" ht="18" customHeight="1" thickBot="1">
      <c r="B31" s="138" t="s">
        <v>54</v>
      </c>
      <c r="C31" s="131" t="e">
        <f>C38-C22-C23-C27-C32-C33</f>
        <v>#VALUE!</v>
      </c>
      <c r="D31" s="66" t="e">
        <f>C31/C34</f>
        <v>#VALUE!</v>
      </c>
      <c r="E31" s="20"/>
      <c r="F31" s="221"/>
      <c r="G31" s="222"/>
    </row>
    <row r="32" spans="1:9" ht="18" customHeight="1" thickBot="1">
      <c r="B32" s="133" t="s">
        <v>55</v>
      </c>
      <c r="C32" s="43"/>
      <c r="D32" s="132" t="e">
        <f>C32/C34</f>
        <v>#VALUE!</v>
      </c>
      <c r="E32" s="20"/>
      <c r="F32" s="221"/>
      <c r="G32" s="222"/>
      <c r="H32" s="59" t="s">
        <v>111</v>
      </c>
    </row>
    <row r="33" spans="2:19" ht="44.45" customHeight="1" thickBot="1">
      <c r="B33" s="134" t="s">
        <v>56</v>
      </c>
      <c r="C33" s="43"/>
      <c r="D33" s="132" t="e">
        <f>C33/C34</f>
        <v>#VALUE!</v>
      </c>
      <c r="E33" s="20"/>
      <c r="F33" s="221"/>
      <c r="G33" s="222"/>
      <c r="H33" s="60" t="s">
        <v>112</v>
      </c>
    </row>
    <row r="34" spans="2:19" ht="26.25" customHeight="1" thickBot="1">
      <c r="B34" s="17" t="s">
        <v>57</v>
      </c>
      <c r="C34" s="42" t="e">
        <f>+C38</f>
        <v>#VALUE!</v>
      </c>
      <c r="D34" s="13" t="e">
        <f t="shared" ref="D34" si="0">D22+D23+D27+D31+D32+D33</f>
        <v>#VALUE!</v>
      </c>
      <c r="E34" s="25"/>
      <c r="F34" s="217"/>
      <c r="G34" s="218"/>
      <c r="H34" s="44" t="e">
        <f>IF($C$34='2 - Répartition partenaires'!$G$13,"Répartition des ressources correcte","Répartition des ressources à vérifier")</f>
        <v>#VALUE!</v>
      </c>
    </row>
    <row r="35" spans="2:19" ht="13.5" customHeight="1" thickBot="1">
      <c r="B35" s="12"/>
      <c r="K35" s="11"/>
    </row>
    <row r="36" spans="2:19" ht="61.15" customHeight="1" thickBot="1">
      <c r="B36" s="214" t="s">
        <v>62</v>
      </c>
      <c r="C36" s="210" t="str">
        <f>IF('1 - Plan de financement global'!$C$20=0,"",'1 - Plan de financement global'!$C$20)</f>
        <v/>
      </c>
      <c r="D36" s="211" t="str">
        <f>IF('1 - Plan de financement global'!$C$20=0,"",'1 - Plan de financement global'!$C$20)</f>
        <v/>
      </c>
      <c r="E36" s="201" t="s">
        <v>89</v>
      </c>
      <c r="F36" s="200" t="s">
        <v>90</v>
      </c>
      <c r="G36" s="201"/>
      <c r="H36" s="37"/>
      <c r="I36" s="14"/>
      <c r="J36" s="14"/>
      <c r="K36" s="14"/>
      <c r="L36" s="14"/>
      <c r="M36" s="14"/>
      <c r="N36" s="14"/>
    </row>
    <row r="37" spans="2:19" ht="13.5" customHeight="1" thickBot="1">
      <c r="B37" s="215"/>
      <c r="C37" s="87" t="s">
        <v>49</v>
      </c>
      <c r="D37" s="88" t="s">
        <v>50</v>
      </c>
      <c r="E37" s="223"/>
      <c r="F37" s="224"/>
      <c r="G37" s="225"/>
      <c r="H37" s="14"/>
      <c r="I37" s="14"/>
      <c r="J37" s="14"/>
      <c r="K37" s="14"/>
      <c r="L37" s="14"/>
      <c r="M37" s="14"/>
      <c r="N37" s="14"/>
    </row>
    <row r="38" spans="2:19" ht="45" customHeight="1" thickBot="1">
      <c r="B38" s="216"/>
      <c r="C38" s="91" t="e">
        <f>'2 - Répartition partenaires'!$G$13</f>
        <v>#VALUE!</v>
      </c>
      <c r="D38" s="92">
        <v>1</v>
      </c>
      <c r="E38" s="155" t="e">
        <f>'2 - Répartition partenaires'!G16</f>
        <v>#DIV/0!</v>
      </c>
      <c r="F38" s="212"/>
      <c r="G38" s="213"/>
      <c r="H38" s="44" t="e">
        <f>IF($E$38='2 - Répartition partenaires'!G16,"Clé de répartition correcte","Clé de répartition à vérifier")</f>
        <v>#DIV/0!</v>
      </c>
      <c r="I38" s="14"/>
      <c r="J38" s="14"/>
      <c r="K38" s="14"/>
      <c r="L38" s="14"/>
      <c r="M38" s="14"/>
    </row>
    <row r="39" spans="2:19" ht="12.75" customHeight="1">
      <c r="E39" s="3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2.75" customHeight="1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2.75" customHeight="1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</sheetData>
  <mergeCells count="27">
    <mergeCell ref="B9:G9"/>
    <mergeCell ref="C11:G11"/>
    <mergeCell ref="C13:G13"/>
    <mergeCell ref="C15:G15"/>
    <mergeCell ref="C20:D20"/>
    <mergeCell ref="E20:E21"/>
    <mergeCell ref="F20:G21"/>
    <mergeCell ref="F31:G31"/>
    <mergeCell ref="F22:G22"/>
    <mergeCell ref="F23:G23"/>
    <mergeCell ref="F24:G24"/>
    <mergeCell ref="H24:I26"/>
    <mergeCell ref="F25:G25"/>
    <mergeCell ref="F26:G26"/>
    <mergeCell ref="F27:G27"/>
    <mergeCell ref="F28:G28"/>
    <mergeCell ref="H28:I30"/>
    <mergeCell ref="F29:G29"/>
    <mergeCell ref="F30:G30"/>
    <mergeCell ref="F32:G32"/>
    <mergeCell ref="F33:G33"/>
    <mergeCell ref="F34:G34"/>
    <mergeCell ref="B36:B38"/>
    <mergeCell ref="C36:D36"/>
    <mergeCell ref="E36:E37"/>
    <mergeCell ref="F36:G37"/>
    <mergeCell ref="F38:G38"/>
  </mergeCells>
  <conditionalFormatting sqref="H34">
    <cfRule type="containsText" dxfId="8" priority="9" operator="containsText" text="Répartition des ressources à vérifier">
      <formula>NOT(ISERROR(SEARCH("Répartition des ressources à vérifier",H34)))</formula>
    </cfRule>
    <cfRule type="containsText" dxfId="7" priority="10" operator="containsText" text="Répartition des ressources correcte">
      <formula>NOT(ISERROR(SEARCH("Répartition des ressources correcte",H34)))</formula>
    </cfRule>
  </conditionalFormatting>
  <conditionalFormatting sqref="H38">
    <cfRule type="containsText" dxfId="6" priority="7" operator="containsText" text="Clé de répartition à vérifier">
      <formula>NOT(ISERROR(SEARCH("Clé de répartition à vérifier",H38)))</formula>
    </cfRule>
    <cfRule type="containsText" dxfId="5" priority="8" operator="containsText" text="Clé de répartition correcte">
      <formula>NOT(ISERROR(SEARCH("Clé de répartition correcte",H38)))</formula>
    </cfRule>
  </conditionalFormatting>
  <conditionalFormatting sqref="H22">
    <cfRule type="containsText" dxfId="4" priority="5" operator="containsText" text="Répartition fonds européens à vérifier">
      <formula>NOT(ISERROR(SEARCH("Répartition fonds européens à vérifier",H22)))</formula>
    </cfRule>
    <cfRule type="containsText" dxfId="3" priority="6" operator="containsText" text="Répartition fonds européens correcte">
      <formula>NOT(ISERROR(SEARCH("Répartition fonds européens correcte",H22)))</formula>
    </cfRule>
  </conditionalFormatting>
  <conditionalFormatting sqref="C22">
    <cfRule type="containsErrors" priority="4" stopIfTrue="1">
      <formula>ISERROR(C22)</formula>
    </cfRule>
  </conditionalFormatting>
  <conditionalFormatting sqref="D28:D30 D24:D26">
    <cfRule type="containsErrors" dxfId="2" priority="3" stopIfTrue="1">
      <formula>ISERROR(D24)</formula>
    </cfRule>
  </conditionalFormatting>
  <conditionalFormatting sqref="D34">
    <cfRule type="containsErrors" dxfId="1" priority="2" stopIfTrue="1">
      <formula>ISERROR(D34)</formula>
    </cfRule>
  </conditionalFormatting>
  <conditionalFormatting sqref="D38">
    <cfRule type="containsErrors" dxfId="0" priority="1" stopIfTrue="1">
      <formula>ISERROR(D38)</formula>
    </cfRule>
  </conditionalFormatting>
  <pageMargins left="0.7" right="0.7" top="0.75" bottom="0.75" header="0.3" footer="0.3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1419225</xdr:colOff>
                    <xdr:row>15</xdr:row>
                    <xdr:rowOff>209550</xdr:rowOff>
                  </from>
                  <to>
                    <xdr:col>3</xdr:col>
                    <xdr:colOff>981075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16</xdr:row>
                    <xdr:rowOff>0</xdr:rowOff>
                  </from>
                  <to>
                    <xdr:col>5</xdr:col>
                    <xdr:colOff>1238250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0" tint="-0.499984740745262"/>
  </sheetPr>
  <dimension ref="A1:I31"/>
  <sheetViews>
    <sheetView zoomScaleNormal="100" workbookViewId="0">
      <selection activeCell="A8" sqref="A8"/>
    </sheetView>
  </sheetViews>
  <sheetFormatPr defaultColWidth="11.42578125" defaultRowHeight="15"/>
  <cols>
    <col min="1" max="1" width="39.5703125" bestFit="1" customWidth="1"/>
    <col min="2" max="9" width="14.85546875" customWidth="1"/>
  </cols>
  <sheetData>
    <row r="1" spans="1:9" ht="15.75" thickBot="1">
      <c r="A1" s="110"/>
    </row>
    <row r="2" spans="1:9" ht="39.6" customHeight="1">
      <c r="A2" s="111" t="s">
        <v>70</v>
      </c>
      <c r="B2" s="226">
        <v>2021</v>
      </c>
      <c r="C2" s="226"/>
      <c r="D2" s="227">
        <v>2022</v>
      </c>
      <c r="E2" s="228"/>
      <c r="F2" s="227">
        <v>2023</v>
      </c>
      <c r="G2" s="228"/>
      <c r="H2" s="226">
        <v>2024</v>
      </c>
      <c r="I2" s="228"/>
    </row>
    <row r="3" spans="1:9" ht="22.9" customHeight="1">
      <c r="A3" s="112"/>
      <c r="B3" s="113">
        <v>44197</v>
      </c>
      <c r="C3" s="113">
        <v>44742</v>
      </c>
      <c r="D3" s="114">
        <v>44743</v>
      </c>
      <c r="E3" s="115">
        <v>45107</v>
      </c>
      <c r="F3" s="114">
        <v>45108</v>
      </c>
      <c r="G3" s="115">
        <v>45291</v>
      </c>
      <c r="H3" s="113">
        <v>45292</v>
      </c>
      <c r="I3" s="116"/>
    </row>
    <row r="4" spans="1:9" ht="24" customHeight="1">
      <c r="A4" s="117" t="s">
        <v>71</v>
      </c>
      <c r="B4" s="229" t="s">
        <v>113</v>
      </c>
      <c r="C4" s="229"/>
      <c r="D4" s="230" t="s">
        <v>114</v>
      </c>
      <c r="E4" s="231"/>
      <c r="F4" s="230" t="s">
        <v>115</v>
      </c>
      <c r="G4" s="231"/>
      <c r="H4" s="232" t="s">
        <v>116</v>
      </c>
      <c r="I4" s="233"/>
    </row>
    <row r="5" spans="1:9" ht="24" customHeight="1">
      <c r="A5" s="117" t="s">
        <v>72</v>
      </c>
      <c r="B5" s="237">
        <v>896</v>
      </c>
      <c r="C5" s="237"/>
      <c r="D5" s="238">
        <v>927.3588766598557</v>
      </c>
      <c r="E5" s="239"/>
      <c r="F5" s="238">
        <v>941.26925980975341</v>
      </c>
      <c r="G5" s="239"/>
      <c r="H5" s="237">
        <v>950.29389317322193</v>
      </c>
      <c r="I5" s="239"/>
    </row>
    <row r="6" spans="1:9" ht="24" customHeight="1">
      <c r="A6" s="117" t="s">
        <v>73</v>
      </c>
      <c r="B6" s="237">
        <v>2191</v>
      </c>
      <c r="C6" s="237"/>
      <c r="D6" s="238">
        <v>2267.6822530823033</v>
      </c>
      <c r="E6" s="239"/>
      <c r="F6" s="238">
        <v>2301.6974868785378</v>
      </c>
      <c r="G6" s="239"/>
      <c r="H6" s="237">
        <v>2323.7655356501446</v>
      </c>
      <c r="I6" s="239"/>
    </row>
    <row r="7" spans="1:9" ht="24" customHeight="1" thickBot="1">
      <c r="A7" s="118" t="s">
        <v>117</v>
      </c>
      <c r="B7" s="234">
        <v>3722</v>
      </c>
      <c r="C7" s="234"/>
      <c r="D7" s="235">
        <v>3852.2653336249809</v>
      </c>
      <c r="E7" s="236"/>
      <c r="F7" s="235">
        <v>3910.0493136293553</v>
      </c>
      <c r="G7" s="236"/>
      <c r="H7" s="234">
        <v>3947.537801775371</v>
      </c>
      <c r="I7" s="236"/>
    </row>
    <row r="9" spans="1:9">
      <c r="B9" s="119"/>
    </row>
    <row r="31" spans="5:5">
      <c r="E31" s="119"/>
    </row>
  </sheetData>
  <mergeCells count="20">
    <mergeCell ref="B7:C7"/>
    <mergeCell ref="D7:E7"/>
    <mergeCell ref="F7:G7"/>
    <mergeCell ref="H7:I7"/>
    <mergeCell ref="B5:C5"/>
    <mergeCell ref="D5:E5"/>
    <mergeCell ref="F5:G5"/>
    <mergeCell ref="H5:I5"/>
    <mergeCell ref="B6:C6"/>
    <mergeCell ref="D6:E6"/>
    <mergeCell ref="F6:G6"/>
    <mergeCell ref="H6:I6"/>
    <mergeCell ref="B2:C2"/>
    <mergeCell ref="D2:E2"/>
    <mergeCell ref="F2:G2"/>
    <mergeCell ref="H2:I2"/>
    <mergeCell ref="B4:C4"/>
    <mergeCell ref="D4:E4"/>
    <mergeCell ref="F4:G4"/>
    <mergeCell ref="H4:I4"/>
  </mergeCell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86264438B4945858588D97B0CAF1D" ma:contentTypeVersion="13" ma:contentTypeDescription="Crée un document." ma:contentTypeScope="" ma:versionID="08ac1705fedf48a9bc4830cfe7b49290">
  <xsd:schema xmlns:xsd="http://www.w3.org/2001/XMLSchema" xmlns:xs="http://www.w3.org/2001/XMLSchema" xmlns:p="http://schemas.microsoft.com/office/2006/metadata/properties" xmlns:ns2="aa3cb65a-d075-4dba-9496-e5b266ea378e" xmlns:ns3="3c6efe15-3d4e-4751-9a0d-5e67905b79f2" targetNamespace="http://schemas.microsoft.com/office/2006/metadata/properties" ma:root="true" ma:fieldsID="17687aa1c8c57cedd16f9e6e8a8684e1" ns2:_="" ns3:_="">
    <xsd:import namespace="aa3cb65a-d075-4dba-9496-e5b266ea378e"/>
    <xsd:import namespace="3c6efe15-3d4e-4751-9a0d-5e67905b7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b65a-d075-4dba-9496-e5b266ea3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d7639ba1-abb6-4a31-8bf3-4a1fed5d1b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efe15-3d4e-4751-9a0d-5e67905b7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5c1f56c-030c-4cf4-8036-89840bd326a3}" ma:internalName="TaxCatchAll" ma:showField="CatchAllData" ma:web="3c6efe15-3d4e-4751-9a0d-5e67905b7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3cb65a-d075-4dba-9496-e5b266ea378e">
      <Terms xmlns="http://schemas.microsoft.com/office/infopath/2007/PartnerControls"/>
    </lcf76f155ced4ddcb4097134ff3c332f>
    <TaxCatchAll xmlns="3c6efe15-3d4e-4751-9a0d-5e67905b7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4A9FB-129B-45FB-A77D-F78B746EFAC5}"/>
</file>

<file path=customXml/itemProps2.xml><?xml version="1.0" encoding="utf-8"?>
<ds:datastoreItem xmlns:ds="http://schemas.openxmlformats.org/officeDocument/2006/customXml" ds:itemID="{1CF93772-B598-4CFA-9CA4-99CBDC151843}"/>
</file>

<file path=customXml/itemProps3.xml><?xml version="1.0" encoding="utf-8"?>
<ds:datastoreItem xmlns:ds="http://schemas.openxmlformats.org/officeDocument/2006/customXml" ds:itemID="{5F4418A5-C0E5-4E2D-9009-7BF2242A4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lamsili</dc:creator>
  <cp:keywords/>
  <dc:description/>
  <cp:lastModifiedBy>Daniela VIERU</cp:lastModifiedBy>
  <cp:revision/>
  <dcterms:created xsi:type="dcterms:W3CDTF">2013-11-29T15:34:17Z</dcterms:created>
  <dcterms:modified xsi:type="dcterms:W3CDTF">2024-01-25T13:52:33Z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0x010100BD686264438B4945858588D97B0CAF1D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Order">
    <vt:r8>34600</vt:r8>
  </property>
  <property fmtid="{D5CDD505-2E9C-101B-9397-08002B2CF9AE}" pid="10" name="MediaServiceImageTags">
    <vt:lpwstr/>
  </property>
</Properties>
</file>